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 Ez mindenhol átírja a fájlban.</t>
        </r>
      </text>
    </comment>
    <comment ref="G7" authorId="1">
      <text>
        <r>
          <rPr>
            <sz val="8"/>
            <rFont val="Tahoma"/>
            <family val="2"/>
          </rPr>
          <t>Ebbe a cellába írja yyyymm formátumban a vonatkozási időt!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>Ellenőrző számok: amennyiben nem nulla, akkor az adott sor tekintetében nem teljesül h=c+d-e+f+g</t>
        </r>
      </text>
    </comment>
    <comment ref="G10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>Ellenőrző számok: amennyiben nem nulla, akkor az adott sor tekintetében nem teljesül h=c+d-e+f+g</t>
        </r>
      </text>
    </comment>
    <comment ref="D11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<sst xmlns="http://schemas.openxmlformats.org/spreadsheetml/2006/main" count="175" uniqueCount="90">
  <si>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</si>
  <si>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</si>
  <si>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</si>
  <si>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</si>
  <si>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</si>
  <si>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</si>
  <si>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</si>
  <si>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</si>
  <si>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</si>
  <si>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</si>
  <si>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</si>
  <si>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</si>
  <si>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</si>
  <si>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</si>
  <si>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</si>
  <si>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</si>
  <si>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</si>
  <si>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</si>
  <si>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</si>
  <si>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</si>
  <si>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</si>
  <si>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</si>
  <si>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</si>
  <si>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</si>
  <si>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</si>
  <si>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</si>
  <si>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</si>
  <si>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</si>
  <si>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</si>
  <si>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</si>
  <si>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</si>
  <si>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</si>
  <si>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</si>
  <si>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</si>
  <si>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</si>
  <si>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</si>
  <si>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</si>
  <si>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</si>
  <si>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</si>
  <si>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</si>
  <si>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</si>
  <si>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</si>
  <si>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</si>
  <si>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</si>
  <si>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</si>
  <si>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</si>
  <si>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</si>
  <si>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</si>
  <si>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</si>
  <si>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</si>
  <si>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</si>
  <si>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</si>
  <si>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</si>
  <si>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</si>
  <si>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</si>
  <si>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</si>
  <si>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</si>
  <si>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</si>
  <si>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</si>
  <si>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</si>
  <si>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</si>
  <si>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</si>
  <si>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</si>
  <si>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</si>
  <si>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</si>
  <si>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</si>
  <si>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</si>
  <si>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</si>
  <si>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</si>
  <si>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</si>
  <si>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</si>
  <si>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</si>
  <si>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</si>
  <si>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</si>
  <si>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</si>
  <si>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</si>
  <si>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</si>
  <si>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</si>
  <si>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</si>
  <si>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</si>
  <si>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</si>
  <si>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</si>
  <si>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</si>
  <si>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</si>
  <si>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2) vonatkozási időszak az év utolsó számjegye és a hónap</t>
  </si>
  <si>
    <t>ELŐLAP</t>
  </si>
  <si>
    <t>Minta Mária</t>
  </si>
  <si>
    <t>maria.minta@jelentes.hu</t>
  </si>
  <si>
    <t>Minta Miklós</t>
  </si>
  <si>
    <t>miklos.minta@adatszolgaltatas.hu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</si>
</sst>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0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11" fillId="33" borderId="0" xfId="55" applyNumberFormat="1" applyFont="1" applyFill="1" applyBorder="1" applyAlignment="1">
      <alignment horizontal="center" vertical="center" wrapText="1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0" borderId="27" xfId="55" applyNumberFormat="1" applyFont="1" applyFill="1" applyBorder="1" applyAlignment="1">
      <alignment horizontal="center" vertical="center" wrapText="1"/>
      <protection/>
    </xf>
    <xf numFmtId="0" fontId="13" fillId="0" borderId="28" xfId="55" applyNumberFormat="1" applyFont="1" applyFill="1" applyBorder="1" applyAlignment="1">
      <alignment horizontal="center" vertical="center" wrapText="1"/>
      <protection/>
    </xf>
    <xf numFmtId="0" fontId="11" fillId="0" borderId="29" xfId="55" applyNumberFormat="1" applyFont="1" applyFill="1" applyBorder="1" applyAlignment="1">
      <alignment horizontal="left" vertical="center" wrapText="1"/>
      <protection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13" fillId="0" borderId="30" xfId="55" applyNumberFormat="1" applyFont="1" applyFill="1" applyBorder="1" applyAlignment="1">
      <alignment horizontal="center" vertical="center" wrapText="1"/>
      <protection/>
    </xf>
    <xf numFmtId="0" fontId="11" fillId="0" borderId="31" xfId="55" applyNumberFormat="1" applyFont="1" applyFill="1" applyBorder="1" applyAlignment="1">
      <alignment horizontal="left" vertical="center" wrapText="1"/>
      <protection/>
    </xf>
    <xf numFmtId="0" fontId="7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11" fillId="0" borderId="32" xfId="55" applyNumberFormat="1" applyFont="1" applyFill="1" applyBorder="1" applyAlignment="1">
      <alignment vertical="center" wrapText="1"/>
      <protection/>
    </xf>
    <xf numFmtId="0" fontId="11" fillId="0" borderId="33" xfId="55" applyNumberFormat="1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3" fontId="5" fillId="0" borderId="19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center"/>
      <protection/>
    </xf>
    <xf numFmtId="0" fontId="9" fillId="0" borderId="34" xfId="55" applyNumberFormat="1" applyFont="1" applyFill="1" applyBorder="1" applyAlignment="1">
      <alignment horizontal="center" vertical="center" wrapText="1"/>
      <protection/>
    </xf>
    <xf numFmtId="0" fontId="9" fillId="0" borderId="35" xfId="55" applyNumberFormat="1" applyFont="1" applyFill="1" applyBorder="1" applyAlignment="1">
      <alignment horizontal="center" vertical="center" wrapText="1"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0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2" fillId="0" borderId="40" xfId="55" applyNumberFormat="1" applyFont="1" applyFill="1" applyBorder="1" applyAlignment="1">
      <alignment horizontal="center" vertical="center" wrapText="1"/>
      <protection/>
    </xf>
    <xf numFmtId="0" fontId="12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11" fillId="0" borderId="32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horizontal="left" vertical="center" wrapText="1"/>
    </xf>
    <xf numFmtId="0" fontId="33" fillId="0" borderId="32" xfId="53" applyNumberFormat="1" applyFont="1" applyFill="1" applyBorder="1" applyAlignment="1" applyProtection="1">
      <alignment vertical="center" wrapText="1"/>
      <protection/>
    </xf>
    <xf numFmtId="0" fontId="11" fillId="34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4.421875" style="44" bestFit="1" customWidth="1"/>
    <col min="2" max="16384" width="9.140625" style="44" customWidth="1"/>
  </cols>
  <sheetData>
    <row r="1" ht="15">
      <c r="A1" s="44" t="str">
        <f>ELOLAP!L7</f>
        <v>R05,201701,00000000,20170214,E,ELOLAP,@ELOLAP01,Minta Mária</v>
      </c>
    </row>
    <row r="2" ht="15">
      <c r="A2" s="44" t="str">
        <f>ELOLAP!L8</f>
        <v>R05,201701,00000000,20170214,E,ELOLAP,@ELOLAP02,3612345678</v>
      </c>
    </row>
    <row r="3" ht="15">
      <c r="A3" s="44" t="str">
        <f>ELOLAP!L9</f>
        <v>R05,201701,00000000,20170214,E,ELOLAP,@ELOLAP03,maria.minta@jelentes.hu</v>
      </c>
    </row>
    <row r="4" ht="15">
      <c r="A4" s="44" t="str">
        <f>ELOLAP!L10</f>
        <v>R05,201701,00000000,20170214,E,ELOLAP,@ELOLAP04,Minta Miklós</v>
      </c>
    </row>
    <row r="5" ht="15">
      <c r="A5" s="44" t="str">
        <f>ELOLAP!L11</f>
        <v>R05,201701,00000000,20170214,E,ELOLAP,@ELOLAP05,3612345678</v>
      </c>
    </row>
    <row r="6" ht="15">
      <c r="A6" s="44" t="str">
        <f>ELOLAP!L12</f>
        <v>R05,201701,00000000,20170214,E,ELOLAP,@ELOLAP06,miklos.minta@adatszolgaltatas.hu</v>
      </c>
    </row>
    <row r="7" ht="15">
      <c r="A7" s="44" t="str">
        <f>ELOLAP!L13</f>
        <v>R05,201701,00000000,20170214,E,ELOLAP,@ELOLAP07,20170214</v>
      </c>
    </row>
    <row r="8" ht="15">
      <c r="A8" s="44" t="str">
        <f>DERK!R10</f>
        <v>R05,201701,00000000,20170214,E,DERK,@DERK001,SW,DE,0,,,300000,,300000</v>
      </c>
    </row>
    <row r="9" ht="15">
      <c r="A9" s="44" t="str">
        <f>DERK!R11</f>
        <v>R05,201701,00000000,20170214,E,DERK,@DERK002,FT,PL,0,,50000,50000,,0</v>
      </c>
    </row>
    <row r="10" ht="15">
      <c r="A10" s="44" t="str">
        <f>DERK!R12</f>
        <v>R05,201701,00000000,20170214,E,DERK,@DERK003,FW,PL,5000000,2000000,2500000,-1500000,,3000000</v>
      </c>
    </row>
    <row r="11" ht="15">
      <c r="A11" s="44" t="str">
        <f>DERK!R13</f>
        <v>R05,201701,00000000,20170214,E,DERK,@DERK004,OV,US,,3000000,,-500000,,2500000</v>
      </c>
    </row>
    <row r="12" ht="15">
      <c r="A12" s="44" t="str">
        <f>DERK!R14</f>
        <v>R05,201701,00000000,20170214,E,DERK,@DERK005,EG,DE,350000,,,450000,100000,900000</v>
      </c>
    </row>
    <row r="13" ht="15">
      <c r="A13" s="44" t="str">
        <f>DERT!R10</f>
        <v>R05,201701,00000000,20170214,E,DERT,@DERT001,FW,DE,1300000,200000,210000,710000,,2000000</v>
      </c>
    </row>
    <row r="14" ht="15">
      <c r="A14" s="44" t="str">
        <f>DERT!R11</f>
        <v>R05,201701,00000000,20170214,E,DERT,@DERT002,FW,US,2000000,,2300000,300000,,0</v>
      </c>
    </row>
    <row r="15" ht="15">
      <c r="A15" s="44" t="str">
        <f>DERT!R12</f>
        <v>R05,201701,00000000,20170214,E,DERT,@DERT003,OE,DE,,1000000,,500000,,1500000</v>
      </c>
    </row>
    <row r="16" ht="15">
      <c r="A16" s="44" t="str">
        <f>DERT!R13</f>
        <v>R05,201701,00000000,20170214,E,DERT,@DERT004,FT,PL,0,,1000000,1000000,,0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7109375" style="7" customWidth="1"/>
    <col min="2" max="2" width="12.7109375" style="1" customWidth="1"/>
    <col min="3" max="3" width="31.8515625" style="7" customWidth="1"/>
    <col min="4" max="4" width="14.7109375" style="1" customWidth="1"/>
    <col min="5" max="5" width="5.57421875" style="1" customWidth="1"/>
    <col min="6" max="6" width="9.140625" style="7" customWidth="1"/>
    <col min="7" max="7" width="11.140625" style="7" customWidth="1"/>
    <col min="8" max="9" width="9.140625" style="7" customWidth="1"/>
    <col min="10" max="10" width="6.421875" style="7" customWidth="1"/>
    <col min="11" max="11" width="9.140625" style="7" customWidth="1"/>
    <col min="12" max="12" width="58.00390625" style="1" bestFit="1" customWidth="1"/>
    <col min="13" max="16384" width="9.140625" style="1" customWidth="1"/>
  </cols>
  <sheetData>
    <row r="1" spans="1:4" ht="21.75" thickTop="1">
      <c r="A1" s="48" t="s">
        <v>85</v>
      </c>
      <c r="B1" s="49"/>
      <c r="C1" s="49"/>
      <c r="D1" s="50"/>
    </row>
    <row r="2" spans="1:4" ht="16.5" thickBot="1">
      <c r="A2" s="51" t="s">
        <v>35</v>
      </c>
      <c r="B2" s="52"/>
      <c r="C2" s="52"/>
      <c r="D2" s="53"/>
    </row>
    <row r="3" spans="1:4" ht="14.25" thickBot="1" thickTop="1">
      <c r="A3" s="31"/>
      <c r="B3" s="32"/>
      <c r="C3" s="31"/>
      <c r="D3" s="32"/>
    </row>
    <row r="4" spans="1:4" ht="14.25" thickBot="1" thickTop="1">
      <c r="A4" s="54" t="s">
        <v>2</v>
      </c>
      <c r="B4" s="54" t="s">
        <v>36</v>
      </c>
      <c r="C4" s="54" t="s">
        <v>37</v>
      </c>
      <c r="D4" s="33" t="s">
        <v>38</v>
      </c>
    </row>
    <row r="5" spans="1:17" ht="78" thickBot="1" thickTop="1">
      <c r="A5" s="55"/>
      <c r="B5" s="55"/>
      <c r="C5" s="55"/>
      <c r="D5" s="33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4"/>
      <c r="N5" s="7"/>
      <c r="O5" s="7"/>
      <c r="P5" s="7"/>
      <c r="Q5" s="7"/>
    </row>
    <row r="6" spans="1:13" ht="14.25" thickBot="1" thickTop="1">
      <c r="A6" s="56"/>
      <c r="B6" s="56"/>
      <c r="C6" s="56"/>
      <c r="D6" s="33" t="s">
        <v>47</v>
      </c>
      <c r="F6" s="4"/>
      <c r="G6" s="4"/>
      <c r="H6" s="4"/>
      <c r="I6" s="4"/>
      <c r="J6" s="4"/>
      <c r="K6" s="4"/>
      <c r="L6" s="4"/>
      <c r="M6" s="3"/>
    </row>
    <row r="7" spans="1:13" ht="26.25" thickTop="1">
      <c r="A7" s="34" t="s">
        <v>39</v>
      </c>
      <c r="B7" s="35" t="s">
        <v>48</v>
      </c>
      <c r="C7" s="42" t="s">
        <v>49</v>
      </c>
      <c r="D7" s="69" t="s">
        <v>86</v>
      </c>
      <c r="F7" s="4" t="s">
        <v>81</v>
      </c>
      <c r="G7" s="36">
        <v>201701</v>
      </c>
      <c r="H7" s="37" t="s">
        <v>76</v>
      </c>
      <c r="I7" s="22">
        <f>D13</f>
        <v>20170214</v>
      </c>
      <c r="J7" s="4" t="s">
        <v>50</v>
      </c>
      <c r="K7" s="4" t="s">
        <v>34</v>
      </c>
      <c r="L7" s="3" t="str">
        <f aca="true" t="shared" si="0" ref="L7:L13">F7&amp;","&amp;G7&amp;","&amp;H7&amp;","&amp;I7&amp;","&amp;J7&amp;","&amp;K7&amp;","&amp;"@"&amp;K7&amp;"0"&amp;A7&amp;","&amp;D7</f>
        <v>R05,201701,00000000,20170214,E,ELOLAP,@ELOLAP01,Minta Mária</v>
      </c>
      <c r="M7" s="3"/>
    </row>
    <row r="8" spans="1:13" ht="12.75">
      <c r="A8" s="34" t="s">
        <v>51</v>
      </c>
      <c r="B8" s="35" t="s">
        <v>52</v>
      </c>
      <c r="C8" s="42" t="s">
        <v>53</v>
      </c>
      <c r="D8" s="70">
        <v>3612345678</v>
      </c>
      <c r="F8" s="4" t="s">
        <v>81</v>
      </c>
      <c r="G8" s="4">
        <f aca="true" t="shared" si="1" ref="G8:I13">G7</f>
        <v>201701</v>
      </c>
      <c r="H8" s="22" t="str">
        <f t="shared" si="1"/>
        <v>00000000</v>
      </c>
      <c r="I8" s="22">
        <f t="shared" si="1"/>
        <v>20170214</v>
      </c>
      <c r="J8" s="4" t="s">
        <v>50</v>
      </c>
      <c r="K8" s="4" t="s">
        <v>34</v>
      </c>
      <c r="L8" s="3" t="str">
        <f t="shared" si="0"/>
        <v>R05,201701,00000000,20170214,E,ELOLAP,@ELOLAP02,3612345678</v>
      </c>
      <c r="M8" s="3"/>
    </row>
    <row r="9" spans="1:13" ht="25.5">
      <c r="A9" s="34" t="s">
        <v>54</v>
      </c>
      <c r="B9" s="35" t="s">
        <v>55</v>
      </c>
      <c r="C9" s="42" t="s">
        <v>56</v>
      </c>
      <c r="D9" s="71" t="s">
        <v>87</v>
      </c>
      <c r="F9" s="4" t="s">
        <v>81</v>
      </c>
      <c r="G9" s="4">
        <f t="shared" si="1"/>
        <v>201701</v>
      </c>
      <c r="H9" s="22" t="str">
        <f t="shared" si="1"/>
        <v>00000000</v>
      </c>
      <c r="I9" s="22">
        <f t="shared" si="1"/>
        <v>20170214</v>
      </c>
      <c r="J9" s="4" t="s">
        <v>50</v>
      </c>
      <c r="K9" s="4" t="s">
        <v>34</v>
      </c>
      <c r="L9" s="3" t="str">
        <f t="shared" si="0"/>
        <v>R05,201701,00000000,20170214,E,ELOLAP,@ELOLAP03,maria.minta@jelentes.hu</v>
      </c>
      <c r="M9" s="3"/>
    </row>
    <row r="10" spans="1:13" ht="108" customHeight="1">
      <c r="A10" s="34" t="s">
        <v>57</v>
      </c>
      <c r="B10" s="35" t="s">
        <v>58</v>
      </c>
      <c r="C10" s="42" t="s">
        <v>82</v>
      </c>
      <c r="D10" s="69" t="s">
        <v>88</v>
      </c>
      <c r="F10" s="4" t="s">
        <v>81</v>
      </c>
      <c r="G10" s="4">
        <f t="shared" si="1"/>
        <v>201701</v>
      </c>
      <c r="H10" s="22" t="str">
        <f t="shared" si="1"/>
        <v>00000000</v>
      </c>
      <c r="I10" s="22">
        <f t="shared" si="1"/>
        <v>20170214</v>
      </c>
      <c r="J10" s="4" t="s">
        <v>50</v>
      </c>
      <c r="K10" s="4" t="s">
        <v>34</v>
      </c>
      <c r="L10" s="3" t="str">
        <f t="shared" si="0"/>
        <v>R05,201701,00000000,20170214,E,ELOLAP,@ELOLAP04,Minta Miklós</v>
      </c>
      <c r="M10" s="3"/>
    </row>
    <row r="11" spans="1:13" ht="12.75">
      <c r="A11" s="34" t="s">
        <v>59</v>
      </c>
      <c r="B11" s="35" t="s">
        <v>60</v>
      </c>
      <c r="C11" s="42" t="s">
        <v>53</v>
      </c>
      <c r="D11" s="70">
        <v>3612345678</v>
      </c>
      <c r="F11" s="4" t="s">
        <v>81</v>
      </c>
      <c r="G11" s="4">
        <f t="shared" si="1"/>
        <v>201701</v>
      </c>
      <c r="H11" s="22" t="str">
        <f t="shared" si="1"/>
        <v>00000000</v>
      </c>
      <c r="I11" s="22">
        <f t="shared" si="1"/>
        <v>20170214</v>
      </c>
      <c r="J11" s="4" t="s">
        <v>50</v>
      </c>
      <c r="K11" s="4" t="s">
        <v>34</v>
      </c>
      <c r="L11" s="3" t="str">
        <f t="shared" si="0"/>
        <v>R05,201701,00000000,20170214,E,ELOLAP,@ELOLAP05,3612345678</v>
      </c>
      <c r="M11" s="3"/>
    </row>
    <row r="12" spans="1:13" ht="38.25">
      <c r="A12" s="34" t="s">
        <v>61</v>
      </c>
      <c r="B12" s="35" t="s">
        <v>62</v>
      </c>
      <c r="C12" s="42" t="s">
        <v>56</v>
      </c>
      <c r="D12" s="71" t="s">
        <v>89</v>
      </c>
      <c r="F12" s="4" t="s">
        <v>81</v>
      </c>
      <c r="G12" s="4">
        <f t="shared" si="1"/>
        <v>201701</v>
      </c>
      <c r="H12" s="22" t="str">
        <f t="shared" si="1"/>
        <v>00000000</v>
      </c>
      <c r="I12" s="22">
        <f t="shared" si="1"/>
        <v>20170214</v>
      </c>
      <c r="J12" s="4" t="s">
        <v>50</v>
      </c>
      <c r="K12" s="4" t="s">
        <v>34</v>
      </c>
      <c r="L12" s="3" t="str">
        <f t="shared" si="0"/>
        <v>R05,201701,00000000,20170214,E,ELOLAP,@ELOLAP06,miklos.minta@adatszolgaltatas.hu</v>
      </c>
      <c r="M12" s="3"/>
    </row>
    <row r="13" spans="1:12" ht="26.25" thickBot="1">
      <c r="A13" s="38" t="s">
        <v>63</v>
      </c>
      <c r="B13" s="39" t="s">
        <v>64</v>
      </c>
      <c r="C13" s="43" t="s">
        <v>83</v>
      </c>
      <c r="D13" s="72">
        <v>20170214</v>
      </c>
      <c r="F13" s="4" t="s">
        <v>81</v>
      </c>
      <c r="G13" s="4">
        <f t="shared" si="1"/>
        <v>201701</v>
      </c>
      <c r="H13" s="22" t="str">
        <f t="shared" si="1"/>
        <v>00000000</v>
      </c>
      <c r="I13" s="22">
        <f t="shared" si="1"/>
        <v>20170214</v>
      </c>
      <c r="J13" s="4" t="s">
        <v>50</v>
      </c>
      <c r="K13" s="4" t="s">
        <v>34</v>
      </c>
      <c r="L13" s="3" t="str">
        <f t="shared" si="0"/>
        <v>R05,201701,00000000,20170214,E,ELOLAP,@ELOLAP07,20170214</v>
      </c>
    </row>
    <row r="14" ht="13.5" thickTop="1"/>
    <row r="17" spans="2:4" ht="12.75">
      <c r="B17" s="41" t="s">
        <v>77</v>
      </c>
      <c r="C17" s="1" t="str">
        <f>+F7&amp;MID(G7,4,5)&amp;H7</f>
        <v>R0570100000000</v>
      </c>
      <c r="D17" s="40" t="s">
        <v>78</v>
      </c>
    </row>
    <row r="18" spans="3:5" ht="12.75">
      <c r="C18" s="4"/>
      <c r="D18" s="40" t="s">
        <v>80</v>
      </c>
      <c r="E18" s="3"/>
    </row>
    <row r="19" spans="3:5" ht="12.75">
      <c r="C19" s="4"/>
      <c r="D19" s="40" t="s">
        <v>84</v>
      </c>
      <c r="E19" s="3"/>
    </row>
    <row r="20" spans="3:5" ht="12.75">
      <c r="C20" s="4"/>
      <c r="D20" s="40" t="s">
        <v>79</v>
      </c>
      <c r="E20" s="3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2" width="9.140625" style="1" customWidth="1"/>
    <col min="3" max="3" width="9.0039062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1" width="9.140625" style="1" customWidth="1"/>
    <col min="12" max="17" width="9.140625" style="7" customWidth="1"/>
    <col min="18" max="16384" width="9.140625" style="1" customWidth="1"/>
  </cols>
  <sheetData>
    <row r="1" spans="1:9" ht="17.25">
      <c r="A1" s="57" t="s">
        <v>32</v>
      </c>
      <c r="B1" s="57"/>
      <c r="C1" s="57"/>
      <c r="D1" s="57"/>
      <c r="E1" s="57"/>
      <c r="F1" s="57"/>
      <c r="G1" s="57"/>
      <c r="H1" s="57"/>
      <c r="I1" s="57"/>
    </row>
    <row r="2" spans="1:22" ht="12.75">
      <c r="A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8" ht="12.75">
      <c r="A3" s="5" t="s">
        <v>1</v>
      </c>
      <c r="B3" s="5"/>
      <c r="D3" s="6"/>
      <c r="E3" s="6"/>
      <c r="F3" s="6"/>
      <c r="G3" s="6"/>
      <c r="H3" s="6"/>
    </row>
    <row r="4" spans="1:8" ht="12.75">
      <c r="A4" s="8" t="s">
        <v>33</v>
      </c>
      <c r="B4" s="6"/>
      <c r="D4" s="6"/>
      <c r="E4" s="6"/>
      <c r="F4" s="6"/>
      <c r="G4" s="6"/>
      <c r="H4" s="6"/>
    </row>
    <row r="5" spans="3:8" ht="13.5" thickBot="1">
      <c r="C5" s="6"/>
      <c r="D5" s="6"/>
      <c r="E5" s="6"/>
      <c r="F5" s="6"/>
      <c r="G5" s="6"/>
      <c r="H5" s="6"/>
    </row>
    <row r="6" spans="1:9" ht="12.75" customHeight="1" thickBot="1">
      <c r="A6" s="66" t="s">
        <v>2</v>
      </c>
      <c r="B6" s="61" t="s">
        <v>3</v>
      </c>
      <c r="C6" s="66" t="s">
        <v>4</v>
      </c>
      <c r="D6" s="61" t="s">
        <v>5</v>
      </c>
      <c r="E6" s="58" t="s">
        <v>6</v>
      </c>
      <c r="F6" s="59"/>
      <c r="G6" s="59"/>
      <c r="H6" s="60"/>
      <c r="I6" s="61" t="s">
        <v>7</v>
      </c>
    </row>
    <row r="7" spans="1:9" ht="13.5" thickBot="1">
      <c r="A7" s="67"/>
      <c r="B7" s="62"/>
      <c r="C7" s="67"/>
      <c r="D7" s="62"/>
      <c r="E7" s="64" t="s">
        <v>8</v>
      </c>
      <c r="F7" s="65"/>
      <c r="G7" s="61" t="s">
        <v>9</v>
      </c>
      <c r="H7" s="61" t="s">
        <v>10</v>
      </c>
      <c r="I7" s="62"/>
    </row>
    <row r="8" spans="1:18" ht="77.25" thickBot="1">
      <c r="A8" s="68"/>
      <c r="B8" s="63"/>
      <c r="C8" s="68"/>
      <c r="D8" s="63"/>
      <c r="E8" s="10" t="s">
        <v>11</v>
      </c>
      <c r="F8" s="9" t="s">
        <v>12</v>
      </c>
      <c r="G8" s="63"/>
      <c r="H8" s="63"/>
      <c r="I8" s="63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12.75">
      <c r="A9" s="13"/>
      <c r="B9" s="29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18" ht="12.75">
      <c r="A10" s="17" t="s">
        <v>21</v>
      </c>
      <c r="B10" s="19" t="s">
        <v>74</v>
      </c>
      <c r="C10" s="19" t="s">
        <v>68</v>
      </c>
      <c r="D10" s="45">
        <v>0</v>
      </c>
      <c r="E10" s="45"/>
      <c r="F10" s="45"/>
      <c r="G10" s="45">
        <v>300000</v>
      </c>
      <c r="H10" s="45"/>
      <c r="I10" s="46">
        <v>300000</v>
      </c>
      <c r="J10" s="21">
        <f>D10+E10-F10+G10+H10-I10</f>
        <v>0</v>
      </c>
      <c r="L10" s="22" t="str">
        <f>ELOLAP!$F$7</f>
        <v>R05</v>
      </c>
      <c r="M10" s="22">
        <f>ELOLAP!$G$7</f>
        <v>201701</v>
      </c>
      <c r="N10" s="22" t="str">
        <f>ELOLAP!$H$7</f>
        <v>00000000</v>
      </c>
      <c r="O10" s="22">
        <f>ELOLAP!$I$7</f>
        <v>20170214</v>
      </c>
      <c r="P10" s="4" t="s">
        <v>50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R05,201701,00000000,20170214,E,DERK,@DERK001,SW,DE,0,,,300000,,300000</v>
      </c>
    </row>
    <row r="11" spans="1:18" ht="12.75">
      <c r="A11" s="17" t="s">
        <v>22</v>
      </c>
      <c r="B11" s="19" t="s">
        <v>75</v>
      </c>
      <c r="C11" s="19" t="s">
        <v>70</v>
      </c>
      <c r="D11" s="45">
        <v>0</v>
      </c>
      <c r="E11" s="45"/>
      <c r="F11" s="45">
        <v>50000</v>
      </c>
      <c r="G11" s="45">
        <v>50000</v>
      </c>
      <c r="H11" s="45"/>
      <c r="I11" s="46">
        <v>0</v>
      </c>
      <c r="J11" s="21">
        <f>D11+E11-F11+G11+H11-I11</f>
        <v>0</v>
      </c>
      <c r="L11" s="22" t="str">
        <f>ELOLAP!$F$7</f>
        <v>R05</v>
      </c>
      <c r="M11" s="22">
        <f>ELOLAP!$G$7</f>
        <v>201701</v>
      </c>
      <c r="N11" s="22" t="str">
        <f>ELOLAP!$H$7</f>
        <v>00000000</v>
      </c>
      <c r="O11" s="22">
        <f>ELOLAP!$I$7</f>
        <v>20170214</v>
      </c>
      <c r="P11" s="4" t="s">
        <v>50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R05,201701,00000000,20170214,E,DERK,@DERK002,FT,PL,0,,50000,50000,,0</v>
      </c>
    </row>
    <row r="12" spans="1:18" ht="12.75">
      <c r="A12" s="17" t="s">
        <v>23</v>
      </c>
      <c r="B12" s="19" t="s">
        <v>65</v>
      </c>
      <c r="C12" s="19" t="s">
        <v>70</v>
      </c>
      <c r="D12" s="45">
        <v>5000000</v>
      </c>
      <c r="E12" s="45">
        <v>2000000</v>
      </c>
      <c r="F12" s="45">
        <v>2500000</v>
      </c>
      <c r="G12" s="45">
        <v>-1500000</v>
      </c>
      <c r="H12" s="45"/>
      <c r="I12" s="46">
        <v>3000000</v>
      </c>
      <c r="J12" s="21">
        <f>D12+E12-F12+G12+H12-I12</f>
        <v>0</v>
      </c>
      <c r="L12" s="22" t="str">
        <f>ELOLAP!$F$7</f>
        <v>R05</v>
      </c>
      <c r="M12" s="22">
        <f>ELOLAP!$G$7</f>
        <v>201701</v>
      </c>
      <c r="N12" s="22" t="str">
        <f>ELOLAP!$H$7</f>
        <v>00000000</v>
      </c>
      <c r="O12" s="22">
        <f>ELOLAP!$I$7</f>
        <v>20170214</v>
      </c>
      <c r="P12" s="4" t="s">
        <v>50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R05,201701,00000000,20170214,E,DERK,@DERK003,FW,PL,5000000,2000000,2500000,-1500000,,3000000</v>
      </c>
    </row>
    <row r="13" spans="1:18" ht="12.75">
      <c r="A13" s="17" t="s">
        <v>72</v>
      </c>
      <c r="B13" s="19" t="s">
        <v>66</v>
      </c>
      <c r="C13" s="19" t="s">
        <v>69</v>
      </c>
      <c r="D13" s="45"/>
      <c r="E13" s="45">
        <v>3000000</v>
      </c>
      <c r="F13" s="45"/>
      <c r="G13" s="45">
        <v>-500000</v>
      </c>
      <c r="H13" s="45"/>
      <c r="I13" s="46">
        <v>2500000</v>
      </c>
      <c r="J13" s="21">
        <f>D13+E13-F13+G13+H13-I13</f>
        <v>0</v>
      </c>
      <c r="L13" s="22" t="str">
        <f>ELOLAP!$F$7</f>
        <v>R05</v>
      </c>
      <c r="M13" s="22">
        <f>ELOLAP!$G$7</f>
        <v>201701</v>
      </c>
      <c r="N13" s="22" t="str">
        <f>ELOLAP!$H$7</f>
        <v>00000000</v>
      </c>
      <c r="O13" s="22">
        <f>ELOLAP!$I$7</f>
        <v>20170214</v>
      </c>
      <c r="P13" s="4" t="s">
        <v>50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R05,201701,00000000,20170214,E,DERK,@DERK004,OV,US,,3000000,,-500000,,2500000</v>
      </c>
    </row>
    <row r="14" spans="1:18" ht="12.75">
      <c r="A14" s="17" t="s">
        <v>73</v>
      </c>
      <c r="B14" s="19" t="s">
        <v>67</v>
      </c>
      <c r="C14" s="19" t="s">
        <v>68</v>
      </c>
      <c r="D14" s="45">
        <v>350000</v>
      </c>
      <c r="E14" s="45"/>
      <c r="F14" s="45"/>
      <c r="G14" s="45">
        <v>450000</v>
      </c>
      <c r="H14" s="45">
        <v>100000</v>
      </c>
      <c r="I14" s="46">
        <v>900000</v>
      </c>
      <c r="J14" s="21">
        <f>D14+E14-F14+G14+H14-I14</f>
        <v>0</v>
      </c>
      <c r="L14" s="22" t="str">
        <f>ELOLAP!$F$7</f>
        <v>R05</v>
      </c>
      <c r="M14" s="22">
        <f>ELOLAP!$G$7</f>
        <v>201701</v>
      </c>
      <c r="N14" s="22" t="str">
        <f>ELOLAP!$H$7</f>
        <v>00000000</v>
      </c>
      <c r="O14" s="22">
        <f>ELOLAP!$I$7</f>
        <v>20170214</v>
      </c>
      <c r="P14" s="4" t="s">
        <v>50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R05,201701,00000000,20170214,E,DERK,@DERK005,EG,DE,350000,,,450000,100000,900000</v>
      </c>
    </row>
    <row r="15" spans="1:16" ht="12.75">
      <c r="A15" s="17"/>
      <c r="B15" s="19"/>
      <c r="C15" s="23"/>
      <c r="D15" s="20"/>
      <c r="E15" s="20"/>
      <c r="F15" s="20"/>
      <c r="G15" s="20"/>
      <c r="H15" s="20"/>
      <c r="I15" s="47"/>
      <c r="L15" s="4"/>
      <c r="M15" s="4"/>
      <c r="N15" s="4"/>
      <c r="O15" s="4"/>
      <c r="P15" s="4"/>
    </row>
    <row r="16" spans="1:14" ht="13.5" thickBot="1">
      <c r="A16" s="25" t="s">
        <v>25</v>
      </c>
      <c r="B16" s="30"/>
      <c r="C16" s="27"/>
      <c r="D16" s="27"/>
      <c r="E16" s="27"/>
      <c r="F16" s="27"/>
      <c r="G16" s="27"/>
      <c r="H16" s="27"/>
      <c r="I16" s="28"/>
      <c r="L16" s="4"/>
      <c r="M16" s="4"/>
      <c r="N16" s="4"/>
    </row>
  </sheetData>
  <sheetProtection/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140625" style="1" customWidth="1"/>
    <col min="5" max="5" width="12.8515625" style="1" customWidth="1"/>
    <col min="6" max="6" width="12.7109375" style="1" customWidth="1"/>
    <col min="7" max="7" width="14.28125" style="1" customWidth="1"/>
    <col min="8" max="8" width="9.140625" style="1" customWidth="1"/>
    <col min="9" max="9" width="11.28125" style="1" customWidth="1"/>
    <col min="10" max="10" width="7.7109375" style="1" customWidth="1"/>
    <col min="11" max="11" width="7.8515625" style="1" customWidth="1"/>
    <col min="12" max="15" width="9.140625" style="7" customWidth="1"/>
    <col min="16" max="16" width="8.57421875" style="7" customWidth="1"/>
    <col min="17" max="17" width="9.140625" style="7" customWidth="1"/>
    <col min="18" max="16384" width="9.140625" style="1" customWidth="1"/>
  </cols>
  <sheetData>
    <row r="1" spans="1:9" ht="17.25">
      <c r="A1" s="57" t="s">
        <v>32</v>
      </c>
      <c r="B1" s="57"/>
      <c r="C1" s="57"/>
      <c r="D1" s="57"/>
      <c r="E1" s="57"/>
      <c r="F1" s="57"/>
      <c r="G1" s="57"/>
      <c r="H1" s="57"/>
      <c r="I1" s="57"/>
    </row>
    <row r="2" spans="10:22" ht="12.75"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9" ht="12.75">
      <c r="A3" s="2" t="s">
        <v>31</v>
      </c>
      <c r="C3" s="3"/>
      <c r="D3" s="3"/>
      <c r="E3" s="3"/>
      <c r="F3" s="3"/>
      <c r="G3" s="3"/>
      <c r="H3" s="3"/>
      <c r="I3" s="3"/>
    </row>
    <row r="4" spans="1:8" ht="12.75">
      <c r="A4" s="5" t="s">
        <v>26</v>
      </c>
      <c r="B4" s="5"/>
      <c r="D4" s="6"/>
      <c r="E4" s="6"/>
      <c r="F4" s="6"/>
      <c r="G4" s="6"/>
      <c r="H4" s="6"/>
    </row>
    <row r="5" spans="1:8" ht="12.75">
      <c r="A5" s="8" t="s">
        <v>33</v>
      </c>
      <c r="B5" s="6"/>
      <c r="D5" s="6"/>
      <c r="E5" s="6"/>
      <c r="F5" s="6"/>
      <c r="G5" s="6"/>
      <c r="H5" s="6"/>
    </row>
    <row r="6" spans="3:8" ht="12.75" customHeight="1" thickBot="1">
      <c r="C6" s="6"/>
      <c r="D6" s="6"/>
      <c r="E6" s="6"/>
      <c r="F6" s="6"/>
      <c r="G6" s="6"/>
      <c r="H6" s="6"/>
    </row>
    <row r="7" spans="1:9" ht="13.5" thickBot="1">
      <c r="A7" s="66" t="s">
        <v>2</v>
      </c>
      <c r="B7" s="61" t="s">
        <v>3</v>
      </c>
      <c r="C7" s="66" t="s">
        <v>4</v>
      </c>
      <c r="D7" s="61" t="s">
        <v>27</v>
      </c>
      <c r="E7" s="58" t="s">
        <v>6</v>
      </c>
      <c r="F7" s="59"/>
      <c r="G7" s="59"/>
      <c r="H7" s="60"/>
      <c r="I7" s="61" t="s">
        <v>28</v>
      </c>
    </row>
    <row r="8" spans="1:18" ht="77.25" thickBot="1">
      <c r="A8" s="67"/>
      <c r="B8" s="62"/>
      <c r="C8" s="67"/>
      <c r="D8" s="62"/>
      <c r="E8" s="64" t="s">
        <v>8</v>
      </c>
      <c r="F8" s="65"/>
      <c r="G8" s="61" t="s">
        <v>9</v>
      </c>
      <c r="H8" s="61" t="s">
        <v>10</v>
      </c>
      <c r="I8" s="62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39" thickBot="1">
      <c r="A9" s="68"/>
      <c r="B9" s="63"/>
      <c r="C9" s="68"/>
      <c r="D9" s="63"/>
      <c r="E9" s="10" t="s">
        <v>30</v>
      </c>
      <c r="F9" s="10" t="s">
        <v>29</v>
      </c>
      <c r="G9" s="63"/>
      <c r="H9" s="63"/>
      <c r="I9" s="63"/>
      <c r="L9" s="4"/>
      <c r="M9" s="4"/>
      <c r="N9" s="4"/>
      <c r="O9" s="4"/>
      <c r="P9" s="4"/>
    </row>
    <row r="10" spans="1:18" ht="12.75">
      <c r="A10" s="13"/>
      <c r="B10" s="14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6" t="s">
        <v>20</v>
      </c>
      <c r="J10" s="21">
        <f>D11+E11-F11+G11+H11-I11</f>
        <v>0</v>
      </c>
      <c r="L10" s="22" t="str">
        <f>ELOLAP!$F$7</f>
        <v>R05</v>
      </c>
      <c r="M10" s="22">
        <f>ELOLAP!$G$7</f>
        <v>201701</v>
      </c>
      <c r="N10" s="22" t="str">
        <f>ELOLAP!$H$7</f>
        <v>00000000</v>
      </c>
      <c r="O10" s="22">
        <f>ELOLAP!$I$7</f>
        <v>20170214</v>
      </c>
      <c r="P10" s="4" t="s">
        <v>50</v>
      </c>
      <c r="Q10" s="4" t="s">
        <v>31</v>
      </c>
      <c r="R10" s="3" t="str">
        <f>L10&amp;","&amp;M10&amp;","&amp;N10&amp;","&amp;O10&amp;","&amp;P10&amp;","&amp;Q10&amp;","&amp;"@"&amp;Q10&amp;"0"&amp;A11&amp;","&amp;B11&amp;","&amp;C11&amp;","&amp;D11&amp;","&amp;E11&amp;","&amp;F11&amp;","&amp;G11&amp;","&amp;H11&amp;","&amp;I11</f>
        <v>R05,201701,00000000,20170214,E,DERT,@DERT001,FW,DE,1300000,200000,210000,710000,,2000000</v>
      </c>
    </row>
    <row r="11" spans="1:18" ht="12.75">
      <c r="A11" s="17" t="s">
        <v>21</v>
      </c>
      <c r="B11" s="18" t="s">
        <v>65</v>
      </c>
      <c r="C11" s="19" t="s">
        <v>68</v>
      </c>
      <c r="D11" s="45">
        <v>1300000</v>
      </c>
      <c r="E11" s="45">
        <v>200000</v>
      </c>
      <c r="F11" s="45">
        <v>210000</v>
      </c>
      <c r="G11" s="45">
        <v>710000</v>
      </c>
      <c r="H11" s="45"/>
      <c r="I11" s="46">
        <v>2000000</v>
      </c>
      <c r="J11" s="21">
        <f>D12+E12-F12+G12+H12-I12</f>
        <v>0</v>
      </c>
      <c r="L11" s="22" t="str">
        <f>ELOLAP!$F$7</f>
        <v>R05</v>
      </c>
      <c r="M11" s="22">
        <f>ELOLAP!$G$7</f>
        <v>201701</v>
      </c>
      <c r="N11" s="22" t="str">
        <f>ELOLAP!$H$7</f>
        <v>00000000</v>
      </c>
      <c r="O11" s="22">
        <f>ELOLAP!$I$7</f>
        <v>20170214</v>
      </c>
      <c r="P11" s="4" t="s">
        <v>50</v>
      </c>
      <c r="Q11" s="4" t="s">
        <v>31</v>
      </c>
      <c r="R11" s="3" t="str">
        <f>L11&amp;","&amp;M11&amp;","&amp;N11&amp;","&amp;O11&amp;","&amp;P11&amp;","&amp;Q11&amp;","&amp;"@"&amp;Q11&amp;"0"&amp;A12&amp;","&amp;B12&amp;","&amp;C12&amp;","&amp;D12&amp;","&amp;E12&amp;","&amp;F12&amp;","&amp;G12&amp;","&amp;H12&amp;","&amp;I12</f>
        <v>R05,201701,00000000,20170214,E,DERT,@DERT002,FW,US,2000000,,2300000,300000,,0</v>
      </c>
    </row>
    <row r="12" spans="1:18" ht="12.75">
      <c r="A12" s="17" t="s">
        <v>22</v>
      </c>
      <c r="B12" s="18" t="s">
        <v>65</v>
      </c>
      <c r="C12" s="19" t="s">
        <v>69</v>
      </c>
      <c r="D12" s="45">
        <v>2000000</v>
      </c>
      <c r="E12" s="45"/>
      <c r="F12" s="45">
        <v>2300000</v>
      </c>
      <c r="G12" s="45">
        <v>300000</v>
      </c>
      <c r="H12" s="45"/>
      <c r="I12" s="46">
        <v>0</v>
      </c>
      <c r="J12" s="21">
        <f>D13+E13-F13+G13+H13-I13</f>
        <v>0</v>
      </c>
      <c r="L12" s="22" t="str">
        <f>ELOLAP!$F$7</f>
        <v>R05</v>
      </c>
      <c r="M12" s="22">
        <f>ELOLAP!$G$7</f>
        <v>201701</v>
      </c>
      <c r="N12" s="22" t="str">
        <f>ELOLAP!$H$7</f>
        <v>00000000</v>
      </c>
      <c r="O12" s="22">
        <f>ELOLAP!$I$7</f>
        <v>20170214</v>
      </c>
      <c r="P12" s="4" t="s">
        <v>50</v>
      </c>
      <c r="Q12" s="4" t="s">
        <v>31</v>
      </c>
      <c r="R12" s="3" t="str">
        <f>L12&amp;","&amp;M12&amp;","&amp;N12&amp;","&amp;O12&amp;","&amp;P12&amp;","&amp;Q12&amp;","&amp;"@"&amp;Q12&amp;"0"&amp;A13&amp;","&amp;B13&amp;","&amp;C13&amp;","&amp;D13&amp;","&amp;E13&amp;","&amp;F13&amp;","&amp;G13&amp;","&amp;H13&amp;","&amp;I13</f>
        <v>R05,201701,00000000,20170214,E,DERT,@DERT003,OE,DE,,1000000,,500000,,1500000</v>
      </c>
    </row>
    <row r="13" spans="1:18" ht="12.75">
      <c r="A13" s="17" t="s">
        <v>23</v>
      </c>
      <c r="B13" s="18" t="s">
        <v>71</v>
      </c>
      <c r="C13" s="19" t="s">
        <v>68</v>
      </c>
      <c r="D13" s="45"/>
      <c r="E13" s="45">
        <v>1000000</v>
      </c>
      <c r="F13" s="45"/>
      <c r="G13" s="45">
        <v>500000</v>
      </c>
      <c r="H13" s="45"/>
      <c r="I13" s="46">
        <v>1500000</v>
      </c>
      <c r="J13" s="21">
        <f>D14+E14-F14+G14+H14-I14</f>
        <v>0</v>
      </c>
      <c r="L13" s="22" t="str">
        <f>ELOLAP!$F$7</f>
        <v>R05</v>
      </c>
      <c r="M13" s="22">
        <f>ELOLAP!$G$7</f>
        <v>201701</v>
      </c>
      <c r="N13" s="22" t="str">
        <f>ELOLAP!$H$7</f>
        <v>00000000</v>
      </c>
      <c r="O13" s="22">
        <f>ELOLAP!$I$7</f>
        <v>20170214</v>
      </c>
      <c r="P13" s="4" t="s">
        <v>50</v>
      </c>
      <c r="Q13" s="4" t="s">
        <v>31</v>
      </c>
      <c r="R13" s="3" t="str">
        <f>L13&amp;","&amp;M13&amp;","&amp;N13&amp;","&amp;O13&amp;","&amp;P13&amp;","&amp;Q13&amp;","&amp;"@"&amp;Q13&amp;"0"&amp;A14&amp;","&amp;B14&amp;","&amp;C14&amp;","&amp;D14&amp;","&amp;E14&amp;","&amp;F14&amp;","&amp;G14&amp;","&amp;H14&amp;","&amp;I14</f>
        <v>R05,201701,00000000,20170214,E,DERT,@DERT004,FT,PL,0,,1000000,1000000,,0</v>
      </c>
    </row>
    <row r="14" spans="1:16" ht="12.75">
      <c r="A14" s="17" t="s">
        <v>72</v>
      </c>
      <c r="B14" s="18" t="s">
        <v>75</v>
      </c>
      <c r="C14" s="19" t="s">
        <v>70</v>
      </c>
      <c r="D14" s="45">
        <v>0</v>
      </c>
      <c r="E14" s="45"/>
      <c r="F14" s="45">
        <v>1000000</v>
      </c>
      <c r="G14" s="45">
        <v>1000000</v>
      </c>
      <c r="H14" s="45"/>
      <c r="I14" s="46">
        <v>0</v>
      </c>
      <c r="L14" s="4"/>
      <c r="M14" s="4"/>
      <c r="N14" s="22"/>
      <c r="O14" s="4"/>
      <c r="P14" s="4"/>
    </row>
    <row r="15" spans="1:13" ht="12.75">
      <c r="A15" s="17" t="s">
        <v>24</v>
      </c>
      <c r="B15" s="18"/>
      <c r="C15" s="19"/>
      <c r="D15" s="23"/>
      <c r="E15" s="23"/>
      <c r="F15" s="23"/>
      <c r="G15" s="23"/>
      <c r="H15" s="23"/>
      <c r="I15" s="24"/>
      <c r="L15" s="4"/>
      <c r="M15" s="4"/>
    </row>
    <row r="16" spans="1:13" ht="12.75">
      <c r="A16" s="17"/>
      <c r="B16" s="18"/>
      <c r="C16" s="23"/>
      <c r="D16" s="23"/>
      <c r="E16" s="23"/>
      <c r="F16" s="23"/>
      <c r="G16" s="23"/>
      <c r="H16" s="23"/>
      <c r="I16" s="24"/>
      <c r="L16" s="4"/>
      <c r="M16" s="4"/>
    </row>
    <row r="17" spans="1:9" ht="13.5" thickBot="1">
      <c r="A17" s="25" t="s">
        <v>25</v>
      </c>
      <c r="B17" s="26"/>
      <c r="C17" s="27"/>
      <c r="D17" s="27"/>
      <c r="E17" s="27"/>
      <c r="F17" s="27"/>
      <c r="G17" s="27"/>
      <c r="H17" s="27"/>
      <c r="I17" s="28"/>
    </row>
  </sheetData>
  <sheetProtection/>
  <mergeCells count="10">
    <mergeCell ref="A1:I1"/>
    <mergeCell ref="E7:H7"/>
    <mergeCell ref="I7:I9"/>
    <mergeCell ref="E8:F8"/>
    <mergeCell ref="G8:G9"/>
    <mergeCell ref="H8:H9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2017-01-24T13:12:48Z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