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90" windowWidth="12120" windowHeight="8385" activeTab="1"/>
  </bookViews>
  <sheets>
    <sheet name="TXT" sheetId="1" r:id="rId1"/>
    <sheet name="ELOLAP" sheetId="2" r:id="rId2"/>
    <sheet name="BEFK1_AFK" sheetId="3" r:id="rId3"/>
    <sheet name="BEFK2_AFK" sheetId="4" r:id="rId4"/>
    <sheet name="BEFK3_AFK" sheetId="5" r:id="rId5"/>
    <sheet name="BEFK4_AFK" sheetId="6" r:id="rId6"/>
    <sheet name="BEFK5_AFK" sheetId="7" r:id="rId7"/>
    <sheet name="BEFT1_AFK" sheetId="8" r:id="rId8"/>
    <sheet name="BEFT3_AFK" sheetId="9" r:id="rId9"/>
    <sheet name="BEFT4_AFK" sheetId="10" r:id="rId10"/>
    <sheet name="BEFT5_AFK" sheetId="11" r:id="rId11"/>
  </sheets>
  <definedNames>
    <definedName name="_xlnm.Print_Titles" localSheetId="8">'BEFT3_AFK'!$1:$1</definedName>
  </definedNames>
  <calcPr fullCalcOnLoad="1"/>
</workbook>
</file>

<file path=xl/comments10.xml><?xml version="1.0" encoding="utf-8"?>
<comments xmlns="http://schemas.openxmlformats.org/spreadsheetml/2006/main">
  <authors>
    <author>kuranzne</author>
    <author>Czinege-Gyalog ?va</author>
  </authors>
  <commentList>
    <comment ref="O14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 és m=i+j-k+l </t>
        </r>
      </text>
    </comment>
    <comment ref="F14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11.xml><?xml version="1.0" encoding="utf-8"?>
<comments xmlns="http://schemas.openxmlformats.org/spreadsheetml/2006/main">
  <authors>
    <author>Czinege-Gyalog ?va</author>
  </authors>
  <commentList>
    <comment ref="M11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2.xml><?xml version="1.0" encoding="utf-8"?>
<comments xmlns="http://schemas.openxmlformats.org/spreadsheetml/2006/main">
  <authors>
    <author>Czinege-Gyalog ?va</author>
  </authors>
  <commentList>
    <comment ref="G7" authorId="0">
      <text>
        <r>
          <rPr>
            <sz val="8"/>
            <rFont val="Tahoma"/>
            <family val="2"/>
          </rPr>
          <t>Ide írja yyyymm formátumban a vonatkozási időt. Ez átírja mindenhol a fájlban.</t>
        </r>
      </text>
    </comment>
    <comment ref="H7" authorId="0">
      <text>
        <r>
          <rPr>
            <sz val="8"/>
            <rFont val="Tahoma"/>
            <family val="2"/>
          </rPr>
          <t xml:space="preserve">Ide írja a társaságuk törzsszámát (az adószám első nyolc számjegye). Ez mindenhol átírja a fájlban.
</t>
        </r>
      </text>
    </comment>
    <comment ref="I7" authorId="0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</commentList>
</comments>
</file>

<file path=xl/comments3.xml><?xml version="1.0" encoding="utf-8"?>
<comments xmlns="http://schemas.openxmlformats.org/spreadsheetml/2006/main">
  <authors>
    <author>kuranzne</author>
    <author>Czinege-Gyalog ?va</author>
  </authors>
  <commentList>
    <comment ref="Q16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i=e+f-g+h és o=k+l-m+n</t>
        </r>
      </text>
    </comment>
    <comment ref="F16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kuranzne</author>
    <author>Czinege-Gyalog ?va</author>
  </authors>
  <commentList>
    <comment ref="Q15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F15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5.xml><?xml version="1.0" encoding="utf-8"?>
<comments xmlns="http://schemas.openxmlformats.org/spreadsheetml/2006/main">
  <authors>
    <author>kuranzne</author>
    <author>Czinege-Gyalog ?va</author>
  </authors>
  <commentList>
    <comment ref="K17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G17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6.xml><?xml version="1.0" encoding="utf-8"?>
<comments xmlns="http://schemas.openxmlformats.org/spreadsheetml/2006/main">
  <authors>
    <author>kuranzne</author>
    <author>Czinege-Gyalog ?va</author>
  </authors>
  <commentList>
    <comment ref="P14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h=e+f-g és n=j+k-l+m</t>
        </r>
      </text>
    </comment>
    <comment ref="F14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7.xml><?xml version="1.0" encoding="utf-8"?>
<comments xmlns="http://schemas.openxmlformats.org/spreadsheetml/2006/main">
  <authors>
    <author>Czinege-Gyalog ?va</author>
  </authors>
  <commentList>
    <comment ref="G12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8.xml><?xml version="1.0" encoding="utf-8"?>
<comments xmlns="http://schemas.openxmlformats.org/spreadsheetml/2006/main">
  <authors>
    <author>kuranzne</author>
    <author>Czinege-Gyalog ?va</author>
  </authors>
  <commentList>
    <comment ref="V14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o=k+l-m+n és t=p+q-r+s</t>
        </r>
      </text>
    </comment>
    <comment ref="L14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9.xml><?xml version="1.0" encoding="utf-8"?>
<comments xmlns="http://schemas.openxmlformats.org/spreadsheetml/2006/main">
  <authors>
    <author>kuranzne</author>
    <author>Czinege-Gyalog ?va</author>
  </authors>
  <commentList>
    <comment ref="J16" authorId="0">
      <text>
        <r>
          <rPr>
            <sz val="8"/>
            <rFont val="Tahoma"/>
            <family val="2"/>
          </rPr>
          <t>Ellenőrző számok: amennyiben nem nulla, akkor az adott sor tekintetében nem teljesül h=e+f+g</t>
        </r>
      </text>
    </comment>
    <comment ref="F16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<sst xmlns="http://schemas.openxmlformats.org/spreadsheetml/2006/main" count="608" uniqueCount="166">
  <si>
    <t>Sorszám</t>
  </si>
  <si>
    <t>Konzorciumban résztvevő fizető ügynök neve</t>
  </si>
  <si>
    <t>Hitel végső lejáratának dátuma</t>
  </si>
  <si>
    <t>Szerződés szerinti összeg</t>
  </si>
  <si>
    <t>Tartozás</t>
  </si>
  <si>
    <t>Kamatok</t>
  </si>
  <si>
    <t xml:space="preserve">Időszak eleji nyitó állomány </t>
  </si>
  <si>
    <t>Időszaki változások</t>
  </si>
  <si>
    <t xml:space="preserve">Időszak végi záró állomány  </t>
  </si>
  <si>
    <t>Tranzakciók</t>
  </si>
  <si>
    <t>Egyéb változások</t>
  </si>
  <si>
    <t xml:space="preserve"> ISO országkódja</t>
  </si>
  <si>
    <t>Tartozás növekedés</t>
  </si>
  <si>
    <t>Tartozás csökkenés</t>
  </si>
  <si>
    <t>Az időszak folyamán kapott kamatok</t>
  </si>
  <si>
    <t>Az időszak folyamán fizetett kamatok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</si>
  <si>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</si>
  <si>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</si>
  <si>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</si>
  <si>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</si>
  <si>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</si>
  <si>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</si>
  <si>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</si>
  <si>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</si>
  <si>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</si>
  <si>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</si>
  <si>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</si>
  <si>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</si>
  <si>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</si>
  <si>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</si>
  <si>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</si>
  <si>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</si>
  <si>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</si>
  <si>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</si>
  <si>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Lejárat (rövid /   hosszú)</t>
  </si>
  <si>
    <t>…</t>
  </si>
  <si>
    <t>nn</t>
  </si>
  <si>
    <t>s</t>
  </si>
  <si>
    <t>t</t>
  </si>
  <si>
    <t>Felvett hitelek</t>
  </si>
  <si>
    <t xml:space="preserve">i </t>
  </si>
  <si>
    <t>Nyújtott hitelek</t>
  </si>
  <si>
    <t>Követelés</t>
  </si>
  <si>
    <t>Követelés növekedés</t>
  </si>
  <si>
    <t>Követelés csökkenés</t>
  </si>
  <si>
    <t>e</t>
  </si>
  <si>
    <t>Egyéb befektetés instrumentuma</t>
  </si>
  <si>
    <t>Lejárat               (rövid /   hosszú)</t>
  </si>
  <si>
    <t>Lejárat                      (rövid /   hosszú)</t>
  </si>
  <si>
    <t>Lejárat                       (rövid /   hosszú)</t>
  </si>
  <si>
    <t>Részletezendő egyéb befektetés instrumentuma</t>
  </si>
  <si>
    <t xml:space="preserve">Részösszeg                                                                                     </t>
  </si>
  <si>
    <t xml:space="preserve">Részösszeg                                                                                      </t>
  </si>
  <si>
    <t>Egyéb változás okai</t>
  </si>
  <si>
    <t>Követelések egyéb változásainak részletezése</t>
  </si>
  <si>
    <t>Időszak eleji nyitó állomány (névértéken)</t>
  </si>
  <si>
    <t>Időszak végi záró állomány  (névértéken)</t>
  </si>
  <si>
    <t>Időszak végi záró állomány  (könyv szerinti értéken)</t>
  </si>
  <si>
    <t>Időszak eleji nyitó állomány</t>
  </si>
  <si>
    <t>Egyéb változás oka</t>
  </si>
  <si>
    <t>Szerződés szerinti devizanem ISO kódja</t>
  </si>
  <si>
    <t xml:space="preserve"> szektora    </t>
  </si>
  <si>
    <t>Időszakra fizetendő időarányos kamat</t>
  </si>
  <si>
    <t>Időarányosan fizetendő kamatok időszaki eleji nyitó állománya</t>
  </si>
  <si>
    <t>Időarányosan fizetendő kamatok időszak végi záró állománya</t>
  </si>
  <si>
    <t>Időarányosan járó kamatok időszak végi záró állománya</t>
  </si>
  <si>
    <t>Időszakra járó időarányos kamat</t>
  </si>
  <si>
    <t>Időarányosan járó kamatok időszak eleji nyitó állománya</t>
  </si>
  <si>
    <t xml:space="preserve">i  </t>
  </si>
  <si>
    <t>Lejárat (rövid)</t>
  </si>
  <si>
    <t>Folyószámlák, lekötött bankbetétek</t>
  </si>
  <si>
    <t>Rövid lejáratú kereskedelmi hitelek</t>
  </si>
  <si>
    <t>Egyéb követelések, váltókövetelések és egyéb vagyoni részesedések</t>
  </si>
  <si>
    <t>Egyéb tartozások, váltótartozások és biztosítástechnikai tartalék</t>
  </si>
  <si>
    <t>BEFK1_AFK tábla</t>
  </si>
  <si>
    <t>BEFK2_AFK tábla</t>
  </si>
  <si>
    <t>BEFK3_AFK tábla</t>
  </si>
  <si>
    <t>BEFK4_AFK tábla</t>
  </si>
  <si>
    <t>BEFK5_AFK tábla</t>
  </si>
  <si>
    <t>BEFT1_AFK tábla</t>
  </si>
  <si>
    <t>BEFT3_AFK tábla</t>
  </si>
  <si>
    <t>BEFT4_AFK tába</t>
  </si>
  <si>
    <t>BEFT5_AFK tábla</t>
  </si>
  <si>
    <t xml:space="preserve"> Hitelazonosító</t>
  </si>
  <si>
    <t>Adatok: egész devizában</t>
  </si>
  <si>
    <t xml:space="preserve">Egyéb befektetések havi adatszolgáltatása </t>
  </si>
  <si>
    <t>– nem pénzügyi vállalatok, biztosítók és nyugdíjpénztárak, valamint háztartásokat segítő nonprofit intézmények</t>
  </si>
  <si>
    <t>Nem rezidens partner ISO országkódja</t>
  </si>
  <si>
    <t xml:space="preserve">Nem rezidens partner </t>
  </si>
  <si>
    <t>Eredeti devizanem ISO kódja</t>
  </si>
  <si>
    <t xml:space="preserve">Tartozások egyéb változásainak részletezése  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</si>
  <si>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</si>
  <si>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</si>
  <si>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</si>
  <si>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</si>
  <si>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</si>
  <si>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</si>
  <si>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</si>
  <si>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</si>
  <si>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</si>
  <si>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</si>
  <si>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</si>
  <si>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</si>
  <si>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</si>
  <si>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</si>
  <si>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E</t>
  </si>
  <si>
    <t>2</t>
  </si>
  <si>
    <t>ELOLAP02</t>
  </si>
  <si>
    <t>3</t>
  </si>
  <si>
    <t>ELOLAP03</t>
  </si>
  <si>
    <t>BEFK1AFK</t>
  </si>
  <si>
    <t>BEFK2AFK</t>
  </si>
  <si>
    <t>01</t>
  </si>
  <si>
    <t>02</t>
  </si>
  <si>
    <t>03</t>
  </si>
  <si>
    <t>04</t>
  </si>
  <si>
    <t>05</t>
  </si>
  <si>
    <t>06</t>
  </si>
  <si>
    <t>07</t>
  </si>
  <si>
    <t>BEFK3AFK</t>
  </si>
  <si>
    <t>BEFK4AFK</t>
  </si>
  <si>
    <t>BEFK5AFK</t>
  </si>
  <si>
    <t>EHITK</t>
  </si>
  <si>
    <t>R</t>
  </si>
  <si>
    <t>DE</t>
  </si>
  <si>
    <t>EUR</t>
  </si>
  <si>
    <t>H</t>
  </si>
  <si>
    <t>USD</t>
  </si>
  <si>
    <t>KERHITK</t>
  </si>
  <si>
    <t>PL</t>
  </si>
  <si>
    <t>HUF</t>
  </si>
  <si>
    <t>BFSZLAK</t>
  </si>
  <si>
    <t>NBFSZLAK</t>
  </si>
  <si>
    <t>US</t>
  </si>
  <si>
    <t>VALTK</t>
  </si>
  <si>
    <t>HIBA</t>
  </si>
  <si>
    <t>KERHITT</t>
  </si>
  <si>
    <t>VALTT</t>
  </si>
  <si>
    <t>ADEL</t>
  </si>
  <si>
    <t>BEFT1AFK</t>
  </si>
  <si>
    <t>08</t>
  </si>
  <si>
    <t>09</t>
  </si>
  <si>
    <t>10</t>
  </si>
  <si>
    <t>11</t>
  </si>
  <si>
    <t>BEFT3AFK</t>
  </si>
  <si>
    <t>PLIZT</t>
  </si>
  <si>
    <t>BEFT5AFK</t>
  </si>
  <si>
    <t>BEFT4AFK</t>
  </si>
  <si>
    <t>00000000</t>
  </si>
  <si>
    <t>KHITT</t>
  </si>
  <si>
    <t>CIB</t>
  </si>
  <si>
    <t>EHITT</t>
  </si>
  <si>
    <t xml:space="preserve">Egyéb befektetések negyedéves adatszolgáltatása </t>
  </si>
  <si>
    <t>Szabványos fájlnév:</t>
  </si>
  <si>
    <t xml:space="preserve"> Fájlnév összetétele: </t>
  </si>
  <si>
    <t>3) adatszolgáltató 8 jegyű törzsszáma</t>
  </si>
  <si>
    <t>R06</t>
  </si>
  <si>
    <t>1) adatgyűjtés jele: R06</t>
  </si>
  <si>
    <t>2) vonatkozási időszak az év utolsó számjegye és a hónap</t>
  </si>
  <si>
    <t>ELŐLAP</t>
  </si>
  <si>
    <t>Kapcsolattartásért felelős szervezeti egység megnevezése:</t>
  </si>
  <si>
    <t>Kontrolling</t>
  </si>
  <si>
    <t xml:space="preserve">       telefonszáma:</t>
  </si>
  <si>
    <t xml:space="preserve">        email címe:</t>
  </si>
  <si>
    <t>controlling@penzugy.hu</t>
  </si>
  <si>
    <t>20200214</t>
  </si>
</sst>
</file>

<file path=xl/styles.xml><?xml version="1.0" encoding="utf-8"?>
<styleSheet xmlns="http://schemas.openxmlformats.org/spreadsheetml/2006/main">
  <numFmts count="25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_-* #,##0\ _H_U_F_-;\-* #,##0\ _H_U_F_-;_-* &quot;-&quot;\ _H_U_F_-;_-@_-"/>
    <numFmt numFmtId="165" formatCode="_-* #,##0.00\ _H_U_F_-;\-* #,##0.00\ _H_U_F_-;_-* &quot;-&quot;??\ _H_U_F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\ _F_t_-;\-* #,##0\ _F_t_-;_-* &quot;-&quot;??\ _F_t_-;_-@_-"/>
    <numFmt numFmtId="179" formatCode="mmm/yyyy"/>
    <numFmt numFmtId="180" formatCode="[$-40E]yyyy\.\ mmmm\ d\.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22"/>
      <name val="Calibri"/>
      <family val="2"/>
    </font>
    <font>
      <sz val="10"/>
      <color indexed="9"/>
      <name val="Calibri"/>
      <family val="2"/>
    </font>
    <font>
      <sz val="10"/>
      <color indexed="55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0" fillId="0" borderId="0">
      <alignment/>
      <protection/>
    </xf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6" fillId="0" borderId="0" xfId="55" applyFont="1" applyAlignment="1">
      <alignment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8" fillId="0" borderId="10" xfId="55" applyFont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0" fontId="8" fillId="0" borderId="0" xfId="55" applyFont="1" applyAlignment="1">
      <alignment horizontal="center" wrapText="1"/>
      <protection/>
    </xf>
    <xf numFmtId="0" fontId="8" fillId="0" borderId="0" xfId="55" applyFont="1" applyAlignment="1">
      <alignment horizontal="center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33" borderId="12" xfId="55" applyFont="1" applyFill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/>
      <protection/>
    </xf>
    <xf numFmtId="0" fontId="5" fillId="0" borderId="13" xfId="55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49" fontId="5" fillId="0" borderId="14" xfId="55" applyNumberFormat="1" applyFont="1" applyFill="1" applyBorder="1" applyAlignment="1">
      <alignment horizontal="center" vertical="center" wrapText="1"/>
      <protection/>
    </xf>
    <xf numFmtId="0" fontId="5" fillId="0" borderId="15" xfId="55" applyFont="1" applyBorder="1" applyAlignment="1">
      <alignment horizontal="center"/>
      <protection/>
    </xf>
    <xf numFmtId="0" fontId="5" fillId="0" borderId="16" xfId="55" applyFont="1" applyBorder="1" applyAlignment="1">
      <alignment horizontal="center"/>
      <protection/>
    </xf>
    <xf numFmtId="0" fontId="5" fillId="0" borderId="16" xfId="55" applyNumberFormat="1" applyFont="1" applyBorder="1" applyAlignment="1">
      <alignment horizontal="center"/>
      <protection/>
    </xf>
    <xf numFmtId="14" fontId="5" fillId="0" borderId="16" xfId="55" applyNumberFormat="1" applyFont="1" applyBorder="1">
      <alignment/>
      <protection/>
    </xf>
    <xf numFmtId="0" fontId="5" fillId="0" borderId="16" xfId="55" applyFont="1" applyBorder="1">
      <alignment/>
      <protection/>
    </xf>
    <xf numFmtId="0" fontId="5" fillId="34" borderId="16" xfId="55" applyFont="1" applyFill="1" applyBorder="1">
      <alignment/>
      <protection/>
    </xf>
    <xf numFmtId="0" fontId="5" fillId="0" borderId="17" xfId="55" applyFont="1" applyBorder="1" applyAlignment="1">
      <alignment horizontal="center"/>
      <protection/>
    </xf>
    <xf numFmtId="49" fontId="5" fillId="0" borderId="0" xfId="55" applyNumberFormat="1" applyFont="1" applyAlignment="1">
      <alignment horizontal="center"/>
      <protection/>
    </xf>
    <xf numFmtId="49" fontId="5" fillId="0" borderId="0" xfId="55" applyNumberFormat="1" applyFont="1" applyAlignment="1" quotePrefix="1">
      <alignment horizontal="center"/>
      <protection/>
    </xf>
    <xf numFmtId="0" fontId="5" fillId="0" borderId="0" xfId="55" applyFont="1">
      <alignment/>
      <protection/>
    </xf>
    <xf numFmtId="0" fontId="5" fillId="0" borderId="16" xfId="55" applyFont="1" applyFill="1" applyBorder="1" applyAlignment="1">
      <alignment horizontal="center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8" fillId="0" borderId="16" xfId="55" applyFont="1" applyBorder="1" applyAlignment="1">
      <alignment vertical="center" wrapText="1"/>
      <protection/>
    </xf>
    <xf numFmtId="0" fontId="8" fillId="0" borderId="16" xfId="55" applyFont="1" applyFill="1" applyBorder="1" applyAlignment="1">
      <alignment vertical="center" wrapText="1"/>
      <protection/>
    </xf>
    <xf numFmtId="0" fontId="8" fillId="33" borderId="16" xfId="55" applyFont="1" applyFill="1" applyBorder="1" applyAlignment="1">
      <alignment vertical="center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5" fillId="0" borderId="18" xfId="55" applyFont="1" applyFill="1" applyBorder="1" applyAlignment="1">
      <alignment horizontal="center"/>
      <protection/>
    </xf>
    <xf numFmtId="0" fontId="5" fillId="0" borderId="19" xfId="55" applyFont="1" applyBorder="1">
      <alignment/>
      <protection/>
    </xf>
    <xf numFmtId="0" fontId="5" fillId="0" borderId="19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9" fillId="0" borderId="0" xfId="55" applyFont="1" applyFill="1" applyBorder="1" applyAlignment="1">
      <alignment/>
      <protection/>
    </xf>
    <xf numFmtId="0" fontId="5" fillId="0" borderId="0" xfId="55" applyFont="1" applyBorder="1">
      <alignment/>
      <protection/>
    </xf>
    <xf numFmtId="0" fontId="5" fillId="0" borderId="0" xfId="55" applyFont="1" applyFill="1" applyBorder="1" applyAlignment="1">
      <alignment horizontal="center"/>
      <protection/>
    </xf>
    <xf numFmtId="0" fontId="7" fillId="0" borderId="0" xfId="55" applyFont="1" applyFill="1">
      <alignment/>
      <protection/>
    </xf>
    <xf numFmtId="3" fontId="5" fillId="0" borderId="0" xfId="55" applyNumberFormat="1" applyFont="1">
      <alignment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>
      <alignment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22" xfId="55" applyFont="1" applyFill="1" applyBorder="1" applyAlignment="1">
      <alignment horizontal="center" vertical="center" wrapText="1"/>
      <protection/>
    </xf>
    <xf numFmtId="0" fontId="8" fillId="0" borderId="23" xfId="55" applyFont="1" applyFill="1" applyBorder="1" applyAlignment="1">
      <alignment horizontal="center" vertical="center" wrapText="1"/>
      <protection/>
    </xf>
    <xf numFmtId="0" fontId="8" fillId="0" borderId="19" xfId="55" applyFont="1" applyFill="1" applyBorder="1" applyAlignment="1">
      <alignment horizontal="center" vertical="center" wrapText="1"/>
      <protection/>
    </xf>
    <xf numFmtId="0" fontId="8" fillId="0" borderId="24" xfId="55" applyFont="1" applyBorder="1" applyAlignment="1">
      <alignment horizontal="center" vertical="center"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0" fontId="5" fillId="0" borderId="26" xfId="55" applyFont="1" applyBorder="1" applyAlignment="1">
      <alignment horizontal="center" vertical="center" wrapText="1"/>
      <protection/>
    </xf>
    <xf numFmtId="0" fontId="5" fillId="0" borderId="25" xfId="55" applyFont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16" xfId="55" applyFont="1" applyFill="1" applyBorder="1">
      <alignment/>
      <protection/>
    </xf>
    <xf numFmtId="0" fontId="5" fillId="0" borderId="17" xfId="55" applyFont="1" applyFill="1" applyBorder="1">
      <alignment/>
      <protection/>
    </xf>
    <xf numFmtId="3" fontId="10" fillId="0" borderId="0" xfId="55" applyNumberFormat="1" applyFont="1" applyFill="1">
      <alignment/>
      <protection/>
    </xf>
    <xf numFmtId="0" fontId="5" fillId="0" borderId="0" xfId="55" applyFont="1" applyFill="1" applyAlignment="1">
      <alignment horizontal="center"/>
      <protection/>
    </xf>
    <xf numFmtId="0" fontId="5" fillId="0" borderId="0" xfId="55" applyFont="1" applyFill="1">
      <alignment/>
      <protection/>
    </xf>
    <xf numFmtId="0" fontId="5" fillId="33" borderId="15" xfId="55" applyFont="1" applyFill="1" applyBorder="1" applyAlignment="1">
      <alignment horizontal="center" vertical="center" wrapText="1"/>
      <protection/>
    </xf>
    <xf numFmtId="0" fontId="5" fillId="33" borderId="16" xfId="55" applyFont="1" applyFill="1" applyBorder="1" applyAlignment="1">
      <alignment horizontal="center" vertical="center" wrapText="1"/>
      <protection/>
    </xf>
    <xf numFmtId="0" fontId="5" fillId="33" borderId="16" xfId="55" applyFont="1" applyFill="1" applyBorder="1" applyAlignment="1">
      <alignment vertical="center" wrapText="1"/>
      <protection/>
    </xf>
    <xf numFmtId="0" fontId="5" fillId="33" borderId="16" xfId="55" applyFont="1" applyFill="1" applyBorder="1">
      <alignment/>
      <protection/>
    </xf>
    <xf numFmtId="0" fontId="8" fillId="33" borderId="21" xfId="55" applyFont="1" applyFill="1" applyBorder="1" applyAlignment="1">
      <alignment horizontal="center" vertical="center" wrapText="1"/>
      <protection/>
    </xf>
    <xf numFmtId="0" fontId="5" fillId="33" borderId="17" xfId="55" applyFont="1" applyFill="1" applyBorder="1">
      <alignment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11" fillId="33" borderId="16" xfId="55" applyFont="1" applyFill="1" applyBorder="1">
      <alignment/>
      <protection/>
    </xf>
    <xf numFmtId="0" fontId="11" fillId="33" borderId="17" xfId="55" applyFont="1" applyFill="1" applyBorder="1">
      <alignment/>
      <protection/>
    </xf>
    <xf numFmtId="0" fontId="5" fillId="0" borderId="27" xfId="55" applyFont="1" applyFill="1" applyBorder="1" applyAlignment="1">
      <alignment horizontal="center"/>
      <protection/>
    </xf>
    <xf numFmtId="0" fontId="5" fillId="33" borderId="18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center"/>
      <protection/>
    </xf>
    <xf numFmtId="0" fontId="8" fillId="33" borderId="19" xfId="55" applyFont="1" applyFill="1" applyBorder="1" applyAlignment="1">
      <alignment vertical="center" wrapText="1"/>
      <protection/>
    </xf>
    <xf numFmtId="0" fontId="5" fillId="33" borderId="19" xfId="55" applyFont="1" applyFill="1" applyBorder="1">
      <alignment/>
      <protection/>
    </xf>
    <xf numFmtId="0" fontId="5" fillId="33" borderId="28" xfId="55" applyFont="1" applyFill="1" applyBorder="1" applyAlignment="1">
      <alignment horizontal="center"/>
      <protection/>
    </xf>
    <xf numFmtId="0" fontId="5" fillId="33" borderId="20" xfId="55" applyFont="1" applyFill="1" applyBorder="1">
      <alignment/>
      <protection/>
    </xf>
    <xf numFmtId="0" fontId="5" fillId="0" borderId="0" xfId="55" applyFont="1" applyBorder="1" applyAlignment="1">
      <alignment horizontal="center"/>
      <protection/>
    </xf>
    <xf numFmtId="0" fontId="8" fillId="0" borderId="0" xfId="55" applyFont="1" applyFill="1" applyBorder="1" applyAlignment="1">
      <alignment/>
      <protection/>
    </xf>
    <xf numFmtId="3" fontId="5" fillId="0" borderId="16" xfId="55" applyNumberFormat="1" applyFont="1" applyFill="1" applyBorder="1">
      <alignment/>
      <protection/>
    </xf>
    <xf numFmtId="3" fontId="5" fillId="0" borderId="17" xfId="55" applyNumberFormat="1" applyFont="1" applyFill="1" applyBorder="1">
      <alignment/>
      <protection/>
    </xf>
    <xf numFmtId="3" fontId="10" fillId="0" borderId="0" xfId="55" applyNumberFormat="1" applyFont="1">
      <alignment/>
      <protection/>
    </xf>
    <xf numFmtId="0" fontId="5" fillId="0" borderId="18" xfId="55" applyFont="1" applyBorder="1">
      <alignment/>
      <protection/>
    </xf>
    <xf numFmtId="0" fontId="5" fillId="0" borderId="19" xfId="55" applyFont="1" applyFill="1" applyBorder="1" applyAlignment="1">
      <alignment horizontal="center"/>
      <protection/>
    </xf>
    <xf numFmtId="0" fontId="5" fillId="0" borderId="19" xfId="55" applyFont="1" applyFill="1" applyBorder="1">
      <alignment/>
      <protection/>
    </xf>
    <xf numFmtId="0" fontId="5" fillId="0" borderId="20" xfId="55" applyFont="1" applyFill="1" applyBorder="1">
      <alignment/>
      <protection/>
    </xf>
    <xf numFmtId="0" fontId="8" fillId="0" borderId="0" xfId="55" applyFont="1" applyBorder="1">
      <alignment/>
      <protection/>
    </xf>
    <xf numFmtId="0" fontId="8" fillId="0" borderId="0" xfId="55" applyFont="1" applyFill="1" applyBorder="1" applyAlignment="1">
      <alignment horizontal="center"/>
      <protection/>
    </xf>
    <xf numFmtId="0" fontId="8" fillId="0" borderId="24" xfId="55" applyFont="1" applyFill="1" applyBorder="1" applyAlignment="1">
      <alignment vertical="center" wrapText="1"/>
      <protection/>
    </xf>
    <xf numFmtId="3" fontId="5" fillId="0" borderId="16" xfId="55" applyNumberFormat="1" applyFont="1" applyBorder="1" applyAlignment="1">
      <alignment horizontal="right"/>
      <protection/>
    </xf>
    <xf numFmtId="0" fontId="5" fillId="0" borderId="0" xfId="0" applyFont="1" applyAlignment="1">
      <alignment horizontal="right"/>
    </xf>
    <xf numFmtId="3" fontId="5" fillId="0" borderId="16" xfId="55" applyNumberFormat="1" applyFont="1" applyBorder="1" applyAlignment="1">
      <alignment horizontal="center"/>
      <protection/>
    </xf>
    <xf numFmtId="3" fontId="5" fillId="0" borderId="17" xfId="55" applyNumberFormat="1" applyFont="1" applyBorder="1" applyAlignment="1">
      <alignment horizontal="center"/>
      <protection/>
    </xf>
    <xf numFmtId="3" fontId="5" fillId="0" borderId="16" xfId="42" applyNumberFormat="1" applyFont="1" applyFill="1" applyBorder="1" applyAlignment="1">
      <alignment horizontal="right"/>
    </xf>
    <xf numFmtId="0" fontId="5" fillId="34" borderId="16" xfId="55" applyNumberFormat="1" applyFont="1" applyFill="1" applyBorder="1" applyAlignment="1">
      <alignment horizontal="center"/>
      <protection/>
    </xf>
    <xf numFmtId="0" fontId="5" fillId="34" borderId="16" xfId="55" applyFont="1" applyFill="1" applyBorder="1" applyAlignment="1">
      <alignment horizontal="center"/>
      <protection/>
    </xf>
    <xf numFmtId="178" fontId="5" fillId="34" borderId="16" xfId="42" applyNumberFormat="1" applyFont="1" applyFill="1" applyBorder="1" applyAlignment="1">
      <alignment/>
    </xf>
    <xf numFmtId="3" fontId="5" fillId="34" borderId="16" xfId="55" applyNumberFormat="1" applyFont="1" applyFill="1" applyBorder="1" applyAlignment="1">
      <alignment horizontal="center"/>
      <protection/>
    </xf>
    <xf numFmtId="3" fontId="5" fillId="34" borderId="16" xfId="42" applyNumberFormat="1" applyFont="1" applyFill="1" applyBorder="1" applyAlignment="1">
      <alignment horizontal="center"/>
    </xf>
    <xf numFmtId="3" fontId="5" fillId="34" borderId="17" xfId="42" applyNumberFormat="1" applyFont="1" applyFill="1" applyBorder="1" applyAlignment="1">
      <alignment horizontal="center"/>
    </xf>
    <xf numFmtId="49" fontId="5" fillId="0" borderId="29" xfId="55" applyNumberFormat="1" applyFont="1" applyFill="1" applyBorder="1" applyAlignment="1">
      <alignment horizontal="center" vertical="center" wrapText="1"/>
      <protection/>
    </xf>
    <xf numFmtId="0" fontId="12" fillId="34" borderId="16" xfId="55" applyFont="1" applyFill="1" applyBorder="1" applyAlignment="1">
      <alignment horizontal="center"/>
      <protection/>
    </xf>
    <xf numFmtId="0" fontId="12" fillId="34" borderId="16" xfId="55" applyFont="1" applyFill="1" applyBorder="1">
      <alignment/>
      <protection/>
    </xf>
    <xf numFmtId="0" fontId="5" fillId="0" borderId="0" xfId="55" applyFont="1" applyAlignment="1" quotePrefix="1">
      <alignment horizontal="center"/>
      <protection/>
    </xf>
    <xf numFmtId="0" fontId="5" fillId="33" borderId="16" xfId="55" applyFont="1" applyFill="1" applyBorder="1" applyAlignment="1">
      <alignment horizontal="center"/>
      <protection/>
    </xf>
    <xf numFmtId="0" fontId="5" fillId="33" borderId="15" xfId="55" applyFont="1" applyFill="1" applyBorder="1" applyAlignment="1">
      <alignment horizontal="center"/>
      <protection/>
    </xf>
    <xf numFmtId="0" fontId="5" fillId="33" borderId="15" xfId="55" applyFont="1" applyFill="1" applyBorder="1">
      <alignment/>
      <protection/>
    </xf>
    <xf numFmtId="0" fontId="5" fillId="0" borderId="14" xfId="55" applyFont="1" applyBorder="1" applyAlignment="1">
      <alignment horizontal="center"/>
      <protection/>
    </xf>
    <xf numFmtId="0" fontId="5" fillId="0" borderId="27" xfId="55" applyFont="1" applyBorder="1" applyAlignment="1">
      <alignment horizontal="center"/>
      <protection/>
    </xf>
    <xf numFmtId="0" fontId="5" fillId="33" borderId="18" xfId="55" applyFont="1" applyFill="1" applyBorder="1">
      <alignment/>
      <protection/>
    </xf>
    <xf numFmtId="0" fontId="8" fillId="0" borderId="30" xfId="55" applyFont="1" applyBorder="1" applyAlignment="1">
      <alignment vertical="center" wrapText="1"/>
      <protection/>
    </xf>
    <xf numFmtId="0" fontId="8" fillId="0" borderId="31" xfId="55" applyFont="1" applyBorder="1" applyAlignment="1">
      <alignment horizontal="center" vertical="center" wrapText="1"/>
      <protection/>
    </xf>
    <xf numFmtId="0" fontId="8" fillId="0" borderId="32" xfId="55" applyFont="1" applyBorder="1" applyAlignment="1">
      <alignment horizontal="center" vertical="center" wrapText="1"/>
      <protection/>
    </xf>
    <xf numFmtId="0" fontId="5" fillId="0" borderId="33" xfId="55" applyFont="1" applyBorder="1">
      <alignment/>
      <protection/>
    </xf>
    <xf numFmtId="0" fontId="5" fillId="0" borderId="11" xfId="55" applyFont="1" applyBorder="1" applyAlignment="1">
      <alignment horizontal="center"/>
      <protection/>
    </xf>
    <xf numFmtId="0" fontId="5" fillId="34" borderId="16" xfId="55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/>
      <protection/>
    </xf>
    <xf numFmtId="49" fontId="5" fillId="0" borderId="27" xfId="55" applyNumberFormat="1" applyFont="1" applyFill="1" applyBorder="1" applyAlignment="1">
      <alignment horizontal="center" vertical="center" wrapText="1"/>
      <protection/>
    </xf>
    <xf numFmtId="0" fontId="8" fillId="33" borderId="28" xfId="55" applyFont="1" applyFill="1" applyBorder="1" applyAlignment="1">
      <alignment horizontal="center" vertical="center" wrapText="1"/>
      <protection/>
    </xf>
    <xf numFmtId="0" fontId="5" fillId="0" borderId="15" xfId="55" applyFont="1" applyBorder="1">
      <alignment/>
      <protection/>
    </xf>
    <xf numFmtId="0" fontId="5" fillId="0" borderId="0" xfId="55" applyFont="1" applyFill="1" applyBorder="1" applyAlignment="1">
      <alignment/>
      <protection/>
    </xf>
    <xf numFmtId="0" fontId="8" fillId="0" borderId="34" xfId="55" applyFont="1" applyFill="1" applyBorder="1" applyAlignment="1">
      <alignment/>
      <protection/>
    </xf>
    <xf numFmtId="0" fontId="5" fillId="0" borderId="24" xfId="55" applyFont="1" applyBorder="1" applyAlignment="1">
      <alignment horizontal="center" vertical="center"/>
      <protection/>
    </xf>
    <xf numFmtId="0" fontId="5" fillId="0" borderId="26" xfId="55" applyFont="1" applyFill="1" applyBorder="1" applyAlignment="1">
      <alignment horizontal="center" vertical="center" wrapText="1"/>
      <protection/>
    </xf>
    <xf numFmtId="3" fontId="5" fillId="0" borderId="21" xfId="55" applyNumberFormat="1" applyFont="1" applyFill="1" applyBorder="1" applyAlignment="1">
      <alignment horizontal="center"/>
      <protection/>
    </xf>
    <xf numFmtId="3" fontId="13" fillId="34" borderId="16" xfId="55" applyNumberFormat="1" applyFont="1" applyFill="1" applyBorder="1">
      <alignment/>
      <protection/>
    </xf>
    <xf numFmtId="3" fontId="5" fillId="34" borderId="16" xfId="55" applyNumberFormat="1" applyFont="1" applyFill="1" applyBorder="1">
      <alignment/>
      <protection/>
    </xf>
    <xf numFmtId="3" fontId="13" fillId="34" borderId="17" xfId="55" applyNumberFormat="1" applyFont="1" applyFill="1" applyBorder="1">
      <alignment/>
      <protection/>
    </xf>
    <xf numFmtId="0" fontId="5" fillId="33" borderId="19" xfId="55" applyFont="1" applyFill="1" applyBorder="1" applyAlignment="1">
      <alignment horizontal="center" vertical="center" wrapText="1"/>
      <protection/>
    </xf>
    <xf numFmtId="3" fontId="5" fillId="0" borderId="0" xfId="55" applyNumberFormat="1" applyFont="1" applyFill="1" applyBorder="1">
      <alignment/>
      <protection/>
    </xf>
    <xf numFmtId="0" fontId="8" fillId="0" borderId="33" xfId="55" applyFont="1" applyFill="1" applyBorder="1" applyAlignment="1">
      <alignment vertical="center" wrapText="1"/>
      <protection/>
    </xf>
    <xf numFmtId="3" fontId="5" fillId="33" borderId="16" xfId="55" applyNumberFormat="1" applyFont="1" applyFill="1" applyBorder="1">
      <alignment/>
      <protection/>
    </xf>
    <xf numFmtId="3" fontId="5" fillId="33" borderId="17" xfId="55" applyNumberFormat="1" applyFont="1" applyFill="1" applyBorder="1">
      <alignment/>
      <protection/>
    </xf>
    <xf numFmtId="0" fontId="5" fillId="0" borderId="29" xfId="55" applyFont="1" applyBorder="1" applyAlignment="1">
      <alignment horizontal="center"/>
      <protection/>
    </xf>
    <xf numFmtId="0" fontId="5" fillId="0" borderId="35" xfId="55" applyFont="1" applyBorder="1" applyAlignment="1">
      <alignment horizontal="center"/>
      <protection/>
    </xf>
    <xf numFmtId="0" fontId="5" fillId="0" borderId="0" xfId="55" applyNumberFormat="1" applyFont="1" applyBorder="1" applyAlignment="1">
      <alignment horizontal="center"/>
      <protection/>
    </xf>
    <xf numFmtId="0" fontId="5" fillId="35" borderId="0" xfId="55" applyFont="1" applyFill="1" applyAlignment="1">
      <alignment horizontal="center"/>
      <protection/>
    </xf>
    <xf numFmtId="0" fontId="5" fillId="36" borderId="0" xfId="55" applyNumberFormat="1" applyFont="1" applyFill="1" applyAlignment="1" quotePrefix="1">
      <alignment horizontal="center"/>
      <protection/>
    </xf>
    <xf numFmtId="0" fontId="5" fillId="0" borderId="0" xfId="55" applyNumberFormat="1" applyFont="1" applyAlignment="1" quotePrefix="1">
      <alignment horizontal="center"/>
      <protection/>
    </xf>
    <xf numFmtId="0" fontId="10" fillId="0" borderId="0" xfId="55" applyFont="1">
      <alignment/>
      <protection/>
    </xf>
    <xf numFmtId="0" fontId="17" fillId="0" borderId="0" xfId="55" applyFont="1" applyAlignment="1">
      <alignment horizontal="right"/>
      <protection/>
    </xf>
    <xf numFmtId="0" fontId="18" fillId="0" borderId="0" xfId="0" applyFont="1" applyAlignment="1">
      <alignment/>
    </xf>
    <xf numFmtId="3" fontId="5" fillId="0" borderId="17" xfId="55" applyNumberFormat="1" applyFont="1" applyBorder="1" applyAlignment="1">
      <alignment horizontal="right"/>
      <protection/>
    </xf>
    <xf numFmtId="3" fontId="5" fillId="0" borderId="16" xfId="42" applyNumberFormat="1" applyFont="1" applyBorder="1" applyAlignment="1">
      <alignment horizontal="right"/>
    </xf>
    <xf numFmtId="3" fontId="5" fillId="0" borderId="17" xfId="42" applyNumberFormat="1" applyFont="1" applyBorder="1" applyAlignment="1">
      <alignment horizontal="right"/>
    </xf>
    <xf numFmtId="0" fontId="5" fillId="0" borderId="17" xfId="55" applyFont="1" applyBorder="1" applyAlignment="1">
      <alignment horizontal="right"/>
      <protection/>
    </xf>
    <xf numFmtId="3" fontId="5" fillId="0" borderId="16" xfId="55" applyNumberFormat="1" applyFont="1" applyFill="1" applyBorder="1" applyAlignment="1">
      <alignment horizontal="right"/>
      <protection/>
    </xf>
    <xf numFmtId="3" fontId="5" fillId="0" borderId="21" xfId="55" applyNumberFormat="1" applyFont="1" applyFill="1" applyBorder="1" applyAlignment="1">
      <alignment horizontal="right" vertical="center" wrapText="1"/>
      <protection/>
    </xf>
    <xf numFmtId="0" fontId="5" fillId="0" borderId="16" xfId="55" applyFont="1" applyBorder="1" applyAlignment="1">
      <alignment horizontal="right"/>
      <protection/>
    </xf>
    <xf numFmtId="0" fontId="5" fillId="0" borderId="16" xfId="55" applyFont="1" applyFill="1" applyBorder="1" applyAlignment="1">
      <alignment horizontal="right"/>
      <protection/>
    </xf>
    <xf numFmtId="49" fontId="5" fillId="36" borderId="0" xfId="55" applyNumberFormat="1" applyFont="1" applyFill="1" applyAlignment="1">
      <alignment horizontal="center"/>
      <protection/>
    </xf>
    <xf numFmtId="0" fontId="19" fillId="37" borderId="0" xfId="0" applyNumberFormat="1" applyFont="1" applyFill="1" applyBorder="1" applyAlignment="1">
      <alignment horizontal="left" vertical="center" wrapText="1"/>
    </xf>
    <xf numFmtId="0" fontId="19" fillId="37" borderId="0" xfId="0" applyNumberFormat="1" applyFont="1" applyFill="1" applyBorder="1" applyAlignment="1">
      <alignment horizontal="center" vertical="center" wrapText="1"/>
    </xf>
    <xf numFmtId="0" fontId="20" fillId="0" borderId="36" xfId="0" applyNumberFormat="1" applyFont="1" applyFill="1" applyBorder="1" applyAlignment="1">
      <alignment horizontal="center" vertical="center" wrapText="1"/>
    </xf>
    <xf numFmtId="0" fontId="16" fillId="0" borderId="37" xfId="0" applyNumberFormat="1" applyFont="1" applyFill="1" applyBorder="1" applyAlignment="1">
      <alignment horizontal="left" vertical="center" wrapText="1"/>
    </xf>
    <xf numFmtId="0" fontId="15" fillId="0" borderId="38" xfId="0" applyNumberFormat="1" applyFont="1" applyFill="1" applyBorder="1" applyAlignment="1">
      <alignment horizontal="left" vertical="center" wrapText="1"/>
    </xf>
    <xf numFmtId="0" fontId="15" fillId="0" borderId="39" xfId="0" applyNumberFormat="1" applyFont="1" applyFill="1" applyBorder="1" applyAlignment="1">
      <alignment horizontal="left" vertical="center"/>
    </xf>
    <xf numFmtId="0" fontId="15" fillId="0" borderId="40" xfId="0" applyNumberFormat="1" applyFont="1" applyFill="1" applyBorder="1" applyAlignment="1">
      <alignment vertical="center" wrapText="1"/>
    </xf>
    <xf numFmtId="0" fontId="15" fillId="0" borderId="41" xfId="0" applyNumberFormat="1" applyFont="1" applyFill="1" applyBorder="1" applyAlignment="1">
      <alignment horizontal="left" vertical="center" wrapText="1"/>
    </xf>
    <xf numFmtId="0" fontId="15" fillId="0" borderId="40" xfId="0" applyNumberFormat="1" applyFont="1" applyFill="1" applyBorder="1" applyAlignment="1">
      <alignment horizontal="left" vertical="center" wrapText="1"/>
    </xf>
    <xf numFmtId="0" fontId="16" fillId="0" borderId="42" xfId="0" applyNumberFormat="1" applyFont="1" applyFill="1" applyBorder="1" applyAlignment="1">
      <alignment horizontal="left" vertical="center" wrapText="1"/>
    </xf>
    <xf numFmtId="0" fontId="15" fillId="0" borderId="43" xfId="0" applyNumberFormat="1" applyFont="1" applyFill="1" applyBorder="1" applyAlignment="1">
      <alignment horizontal="left" vertical="center" wrapText="1"/>
    </xf>
    <xf numFmtId="0" fontId="15" fillId="0" borderId="44" xfId="0" applyNumberFormat="1" applyFont="1" applyFill="1" applyBorder="1" applyAlignment="1">
      <alignment horizontal="left" vertical="center"/>
    </xf>
    <xf numFmtId="0" fontId="14" fillId="0" borderId="45" xfId="0" applyNumberFormat="1" applyFont="1" applyFill="1" applyBorder="1" applyAlignment="1">
      <alignment horizontal="center" vertical="center" wrapText="1"/>
    </xf>
    <xf numFmtId="0" fontId="14" fillId="0" borderId="46" xfId="0" applyNumberFormat="1" applyFont="1" applyFill="1" applyBorder="1" applyAlignment="1">
      <alignment horizontal="center" vertical="center" wrapText="1"/>
    </xf>
    <xf numFmtId="0" fontId="14" fillId="0" borderId="47" xfId="0" applyNumberFormat="1" applyFont="1" applyFill="1" applyBorder="1" applyAlignment="1">
      <alignment horizontal="center" vertical="center" wrapText="1"/>
    </xf>
    <xf numFmtId="0" fontId="21" fillId="0" borderId="48" xfId="0" applyNumberFormat="1" applyFont="1" applyFill="1" applyBorder="1" applyAlignment="1">
      <alignment horizontal="center" vertical="center" wrapText="1"/>
    </xf>
    <xf numFmtId="0" fontId="21" fillId="0" borderId="49" xfId="0" applyNumberFormat="1" applyFont="1" applyFill="1" applyBorder="1" applyAlignment="1">
      <alignment horizontal="center" vertical="center" wrapText="1"/>
    </xf>
    <xf numFmtId="0" fontId="21" fillId="0" borderId="50" xfId="0" applyNumberFormat="1" applyFont="1" applyFill="1" applyBorder="1" applyAlignment="1">
      <alignment horizontal="center" vertical="center" wrapText="1"/>
    </xf>
    <xf numFmtId="0" fontId="20" fillId="0" borderId="51" xfId="0" applyNumberFormat="1" applyFont="1" applyFill="1" applyBorder="1" applyAlignment="1">
      <alignment horizontal="center" vertical="center" wrapText="1"/>
    </xf>
    <xf numFmtId="0" fontId="20" fillId="0" borderId="52" xfId="0" applyNumberFormat="1" applyFont="1" applyFill="1" applyBorder="1" applyAlignment="1">
      <alignment horizontal="center" vertical="center" wrapText="1"/>
    </xf>
    <xf numFmtId="0" fontId="20" fillId="0" borderId="53" xfId="0" applyNumberFormat="1" applyFont="1" applyFill="1" applyBorder="1" applyAlignment="1">
      <alignment horizontal="center" vertical="center" wrapText="1"/>
    </xf>
    <xf numFmtId="0" fontId="6" fillId="0" borderId="0" xfId="55" applyFont="1" applyAlignment="1">
      <alignment horizontal="center"/>
      <protection/>
    </xf>
    <xf numFmtId="0" fontId="8" fillId="0" borderId="33" xfId="55" applyFont="1" applyFill="1" applyBorder="1" applyAlignment="1">
      <alignment horizontal="center"/>
      <protection/>
    </xf>
    <xf numFmtId="0" fontId="8" fillId="0" borderId="54" xfId="55" applyFont="1" applyFill="1" applyBorder="1" applyAlignment="1">
      <alignment horizontal="center"/>
      <protection/>
    </xf>
    <xf numFmtId="0" fontId="8" fillId="0" borderId="55" xfId="55" applyFont="1" applyFill="1" applyBorder="1" applyAlignment="1">
      <alignment horizontal="center"/>
      <protection/>
    </xf>
    <xf numFmtId="0" fontId="8" fillId="0" borderId="56" xfId="55" applyFont="1" applyFill="1" applyBorder="1" applyAlignment="1">
      <alignment horizontal="center" vertical="center" wrapText="1"/>
      <protection/>
    </xf>
    <xf numFmtId="0" fontId="8" fillId="0" borderId="57" xfId="55" applyFont="1" applyFill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8" fillId="0" borderId="58" xfId="55" applyFont="1" applyBorder="1" applyAlignment="1">
      <alignment horizontal="center" vertical="center" wrapText="1"/>
      <protection/>
    </xf>
    <xf numFmtId="0" fontId="8" fillId="0" borderId="59" xfId="55" applyFont="1" applyFill="1" applyBorder="1" applyAlignment="1">
      <alignment horizontal="center" vertical="center" wrapText="1"/>
      <protection/>
    </xf>
    <xf numFmtId="0" fontId="8" fillId="0" borderId="60" xfId="55" applyFont="1" applyFill="1" applyBorder="1" applyAlignment="1">
      <alignment horizontal="center" vertical="center" wrapText="1"/>
      <protection/>
    </xf>
    <xf numFmtId="0" fontId="8" fillId="0" borderId="61" xfId="55" applyFont="1" applyFill="1" applyBorder="1" applyAlignment="1">
      <alignment horizontal="center" vertical="center" wrapText="1"/>
      <protection/>
    </xf>
    <xf numFmtId="0" fontId="8" fillId="0" borderId="62" xfId="55" applyFont="1" applyFill="1" applyBorder="1" applyAlignment="1">
      <alignment horizontal="center" vertical="center" wrapText="1"/>
      <protection/>
    </xf>
    <xf numFmtId="0" fontId="8" fillId="0" borderId="22" xfId="55" applyFont="1" applyFill="1" applyBorder="1" applyAlignment="1">
      <alignment horizontal="center" vertical="center" wrapText="1"/>
      <protection/>
    </xf>
    <xf numFmtId="0" fontId="8" fillId="0" borderId="63" xfId="55" applyFont="1" applyFill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/>
      <protection/>
    </xf>
    <xf numFmtId="0" fontId="8" fillId="0" borderId="58" xfId="55" applyFont="1" applyBorder="1" applyAlignment="1">
      <alignment horizontal="center" vertical="center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64" xfId="55" applyFont="1" applyFill="1" applyBorder="1" applyAlignment="1">
      <alignment horizontal="center" vertical="center" wrapText="1"/>
      <protection/>
    </xf>
    <xf numFmtId="0" fontId="8" fillId="34" borderId="30" xfId="55" applyFont="1" applyFill="1" applyBorder="1" applyAlignment="1">
      <alignment horizontal="left"/>
      <protection/>
    </xf>
    <xf numFmtId="0" fontId="8" fillId="34" borderId="65" xfId="55" applyFont="1" applyFill="1" applyBorder="1" applyAlignment="1">
      <alignment horizontal="left"/>
      <protection/>
    </xf>
    <xf numFmtId="0" fontId="8" fillId="34" borderId="66" xfId="55" applyFont="1" applyFill="1" applyBorder="1" applyAlignment="1">
      <alignment horizontal="left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58" xfId="55" applyFont="1" applyFill="1" applyBorder="1" applyAlignment="1">
      <alignment horizontal="center" vertical="center" wrapText="1"/>
      <protection/>
    </xf>
    <xf numFmtId="0" fontId="8" fillId="0" borderId="67" xfId="55" applyFont="1" applyFill="1" applyBorder="1" applyAlignment="1">
      <alignment horizontal="center" vertical="center" wrapText="1"/>
      <protection/>
    </xf>
    <xf numFmtId="0" fontId="8" fillId="0" borderId="33" xfId="55" applyFont="1" applyFill="1" applyBorder="1" applyAlignment="1">
      <alignment horizontal="center" vertical="center" wrapText="1"/>
      <protection/>
    </xf>
    <xf numFmtId="0" fontId="8" fillId="0" borderId="54" xfId="55" applyFont="1" applyFill="1" applyBorder="1" applyAlignment="1">
      <alignment horizontal="center" vertical="center" wrapText="1"/>
      <protection/>
    </xf>
    <xf numFmtId="0" fontId="8" fillId="0" borderId="55" xfId="55" applyFont="1" applyFill="1" applyBorder="1" applyAlignment="1">
      <alignment horizontal="center" vertical="center" wrapText="1"/>
      <protection/>
    </xf>
    <xf numFmtId="0" fontId="8" fillId="0" borderId="16" xfId="55" applyFont="1" applyFill="1" applyBorder="1" applyAlignment="1">
      <alignment horizontal="center" vertical="center" wrapText="1"/>
      <protection/>
    </xf>
    <xf numFmtId="0" fontId="8" fillId="0" borderId="68" xfId="55" applyFont="1" applyFill="1" applyBorder="1" applyAlignment="1">
      <alignment horizontal="center" vertical="center" wrapText="1"/>
      <protection/>
    </xf>
    <xf numFmtId="0" fontId="8" fillId="0" borderId="69" xfId="55" applyFont="1" applyFill="1" applyBorder="1" applyAlignment="1">
      <alignment horizontal="center" vertical="center" wrapText="1"/>
      <protection/>
    </xf>
    <xf numFmtId="0" fontId="8" fillId="0" borderId="70" xfId="55" applyFont="1" applyFill="1" applyBorder="1" applyAlignment="1">
      <alignment horizontal="center" vertical="center" wrapText="1"/>
      <protection/>
    </xf>
    <xf numFmtId="0" fontId="8" fillId="0" borderId="71" xfId="55" applyFont="1" applyFill="1" applyBorder="1" applyAlignment="1">
      <alignment horizontal="center" vertical="center" wrapText="1"/>
      <protection/>
    </xf>
    <xf numFmtId="0" fontId="8" fillId="0" borderId="72" xfId="55" applyFont="1" applyFill="1" applyBorder="1" applyAlignment="1">
      <alignment horizontal="center" vertical="center" wrapText="1"/>
      <protection/>
    </xf>
    <xf numFmtId="0" fontId="8" fillId="0" borderId="73" xfId="55" applyFont="1" applyFill="1" applyBorder="1" applyAlignment="1">
      <alignment horizontal="center" vertical="center" wrapText="1"/>
      <protection/>
    </xf>
    <xf numFmtId="0" fontId="8" fillId="0" borderId="74" xfId="55" applyFont="1" applyFill="1" applyBorder="1" applyAlignment="1">
      <alignment horizontal="center" vertical="center" wrapText="1"/>
      <protection/>
    </xf>
    <xf numFmtId="0" fontId="8" fillId="0" borderId="31" xfId="55" applyFont="1" applyFill="1" applyBorder="1" applyAlignment="1">
      <alignment horizontal="center"/>
      <protection/>
    </xf>
    <xf numFmtId="0" fontId="8" fillId="0" borderId="32" xfId="55" applyFont="1" applyFill="1" applyBorder="1" applyAlignment="1">
      <alignment horizontal="center"/>
      <protection/>
    </xf>
    <xf numFmtId="0" fontId="8" fillId="0" borderId="70" xfId="55" applyFont="1" applyFill="1" applyBorder="1" applyAlignment="1">
      <alignment horizontal="center"/>
      <protection/>
    </xf>
    <xf numFmtId="0" fontId="8" fillId="0" borderId="70" xfId="55" applyFont="1" applyBorder="1" applyAlignment="1">
      <alignment horizontal="center" vertical="center" wrapText="1"/>
      <protection/>
    </xf>
    <xf numFmtId="0" fontId="8" fillId="0" borderId="71" xfId="55" applyFont="1" applyBorder="1" applyAlignment="1">
      <alignment horizontal="center" vertical="center" wrapText="1"/>
      <protection/>
    </xf>
    <xf numFmtId="0" fontId="8" fillId="0" borderId="75" xfId="55" applyFont="1" applyFill="1" applyBorder="1" applyAlignment="1">
      <alignment horizontal="center" vertical="center" wrapText="1"/>
      <protection/>
    </xf>
    <xf numFmtId="0" fontId="8" fillId="0" borderId="19" xfId="55" applyFont="1" applyFill="1" applyBorder="1" applyAlignment="1">
      <alignment horizontal="center" vertical="center" wrapText="1"/>
      <protection/>
    </xf>
    <xf numFmtId="0" fontId="8" fillId="0" borderId="76" xfId="55" applyFont="1" applyFill="1" applyBorder="1" applyAlignment="1">
      <alignment horizontal="center" vertical="center" wrapText="1"/>
      <protection/>
    </xf>
    <xf numFmtId="0" fontId="8" fillId="0" borderId="77" xfId="55" applyFont="1" applyFill="1" applyBorder="1" applyAlignment="1">
      <alignment horizontal="center" vertical="center" wrapText="1"/>
      <protection/>
    </xf>
    <xf numFmtId="0" fontId="8" fillId="34" borderId="32" xfId="55" applyFont="1" applyFill="1" applyBorder="1" applyAlignment="1">
      <alignment horizontal="left"/>
      <protection/>
    </xf>
    <xf numFmtId="0" fontId="8" fillId="34" borderId="70" xfId="55" applyFont="1" applyFill="1" applyBorder="1" applyAlignment="1">
      <alignment horizontal="left"/>
      <protection/>
    </xf>
    <xf numFmtId="0" fontId="8" fillId="0" borderId="69" xfId="55" applyFont="1" applyBorder="1" applyAlignment="1">
      <alignment horizontal="center" vertical="center"/>
      <protection/>
    </xf>
    <xf numFmtId="0" fontId="8" fillId="0" borderId="31" xfId="55" applyFont="1" applyFill="1" applyBorder="1" applyAlignment="1">
      <alignment horizontal="center" vertical="center" wrapText="1"/>
      <protection/>
    </xf>
    <xf numFmtId="0" fontId="8" fillId="0" borderId="78" xfId="55" applyFont="1" applyFill="1" applyBorder="1" applyAlignment="1">
      <alignment horizontal="center" vertical="center" wrapText="1"/>
      <protection/>
    </xf>
    <xf numFmtId="0" fontId="8" fillId="0" borderId="79" xfId="55" applyFont="1" applyFill="1" applyBorder="1" applyAlignment="1">
      <alignment horizontal="center" vertical="center" wrapText="1"/>
      <protection/>
    </xf>
    <xf numFmtId="0" fontId="8" fillId="0" borderId="80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0" fontId="8" fillId="33" borderId="58" xfId="55" applyFont="1" applyFill="1" applyBorder="1" applyAlignment="1">
      <alignment horizontal="center" vertical="center" wrapText="1"/>
      <protection/>
    </xf>
    <xf numFmtId="0" fontId="8" fillId="33" borderId="69" xfId="55" applyFont="1" applyFill="1" applyBorder="1" applyAlignment="1">
      <alignment horizontal="center" vertical="center" wrapText="1"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0" borderId="31" xfId="55" applyFont="1" applyBorder="1" applyAlignment="1">
      <alignment horizontal="center" vertical="center"/>
      <protection/>
    </xf>
    <xf numFmtId="0" fontId="8" fillId="0" borderId="78" xfId="55" applyFont="1" applyBorder="1" applyAlignment="1">
      <alignment horizontal="center" vertical="center"/>
      <protection/>
    </xf>
    <xf numFmtId="0" fontId="8" fillId="0" borderId="79" xfId="55" applyFont="1" applyBorder="1" applyAlignment="1">
      <alignment horizontal="center" vertical="center"/>
      <protection/>
    </xf>
    <xf numFmtId="0" fontId="8" fillId="34" borderId="30" xfId="55" applyFont="1" applyFill="1" applyBorder="1" applyAlignment="1">
      <alignment horizontal="left" wrapText="1"/>
      <protection/>
    </xf>
    <xf numFmtId="0" fontId="8" fillId="34" borderId="65" xfId="55" applyFont="1" applyFill="1" applyBorder="1" applyAlignment="1">
      <alignment horizontal="left" wrapText="1"/>
      <protection/>
    </xf>
    <xf numFmtId="0" fontId="8" fillId="34" borderId="66" xfId="55" applyFont="1" applyFill="1" applyBorder="1" applyAlignment="1">
      <alignment horizontal="left" wrapText="1"/>
      <protection/>
    </xf>
    <xf numFmtId="0" fontId="8" fillId="0" borderId="30" xfId="55" applyFont="1" applyFill="1" applyBorder="1" applyAlignment="1">
      <alignment horizontal="center" vertical="center" wrapText="1"/>
      <protection/>
    </xf>
    <xf numFmtId="0" fontId="8" fillId="0" borderId="66" xfId="55" applyFont="1" applyFill="1" applyBorder="1" applyAlignment="1">
      <alignment horizontal="center" vertical="center" wrapText="1"/>
      <protection/>
    </xf>
    <xf numFmtId="0" fontId="37" fillId="0" borderId="81" xfId="53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ling@penzugy.h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118.8515625" style="143" bestFit="1" customWidth="1"/>
    <col min="2" max="16384" width="9.140625" style="143" customWidth="1"/>
  </cols>
  <sheetData>
    <row r="1" ht="15">
      <c r="A1" s="143" t="str">
        <f>ELOLAP!L7</f>
        <v>R06,202001,00000000,20200214,E,ELOLAP,@ELOLAP01,Kontrolling</v>
      </c>
    </row>
    <row r="2" ht="15">
      <c r="A2" s="143" t="str">
        <f>ELOLAP!L8</f>
        <v>R06,202001,00000000,20200214,E,ELOLAP,@ELOLAP02,3612345678</v>
      </c>
    </row>
    <row r="3" ht="15">
      <c r="A3" s="143" t="str">
        <f>ELOLAP!L9</f>
        <v>R06,202001,00000000,20200214,E,ELOLAP,@ELOLAP03,controlling@penzugy.hu</v>
      </c>
    </row>
    <row r="4" ht="15">
      <c r="A4" s="143" t="str">
        <f>BEFK1_AFK!X16</f>
        <v>R06,202001,00000000,20200214,E,BEFK1AFK,@BEFK1AFK0001,EHITK,R,DE,EUR,20000000,,,,20000000,20000000,40000,10000,5000,-5000,40000</v>
      </c>
    </row>
    <row r="5" ht="15">
      <c r="A5" s="143" t="str">
        <f>BEFK1_AFK!X17</f>
        <v>R06,202001,00000000,20200214,E,BEFK1AFK,@BEFK1AFK0002,EHITK,R,DE,EUR,0,40000000,,,40000000,40000000,0,1000,,,1000</v>
      </c>
    </row>
    <row r="6" ht="15">
      <c r="A6" s="143" t="str">
        <f>BEFK1_AFK!X18</f>
        <v>R06,202001,00000000,20200214,E,BEFK1AFK,@BEFK1AFK0003,EHITK,H,PL,USD,50000000,,10000000,,40000000,38000000,2000,4000,2000,,4000</v>
      </c>
    </row>
    <row r="7" ht="15">
      <c r="A7" s="143" t="str">
        <f>BEFK1_AFK!X19</f>
        <v>R06,202001,00000000,20200214,E,BEFK1AFK,@BEFK1AFK0004,EHITK,R,PL,USD,1200000,1000000,200000,,2000000,2000000,0,120,,,120</v>
      </c>
    </row>
    <row r="8" ht="15">
      <c r="A8" s="143" t="str">
        <f>BEFK1_AFK!X20</f>
        <v>R06,202001,00000000,20200214,E,BEFK1AFK,@BEFK1AFK0005,KERHITK,H,US,EUR,0,30000,,,30000,30000,,,,,</v>
      </c>
    </row>
    <row r="9" ht="15">
      <c r="A9" s="143" t="str">
        <f>BEFK2_AFK!X15</f>
        <v>R06,202001,00000000,20200214,E,BEFK2AFK,@BEFK2AFK0001,BFSZLAK,,DE,EUR,-30000,,0,-30000,-30000,,,,500,,</v>
      </c>
    </row>
    <row r="10" ht="15">
      <c r="A10" s="143" t="str">
        <f>BEFK2_AFK!X16</f>
        <v>R06,202001,00000000,20200214,E,BEFK2AFK,@BEFK2AFK0002,NBFSZLAK,,DE,EUR,22000,-2000,2000,22000,22000,,,,300,,</v>
      </c>
    </row>
    <row r="11" ht="15">
      <c r="A11" s="143" t="str">
        <f>BEFK2_AFK!X17</f>
        <v>R06,202001,00000000,20200214,E,BEFK2AFK,@BEFK2AFK0003,NBFSZLAK,,US,USD,-20000,10000,0,-10000,-10000,,,100,300,,</v>
      </c>
    </row>
    <row r="12" ht="15">
      <c r="A12" s="143" t="str">
        <f>BEFK3_AFK!R17</f>
        <v>R06,202001,00000000,20200214,E,BEFK3AFK,@BEFK3AFK0001,KERHITK,R,DE,EUR,0,500000,,500000,500000</v>
      </c>
    </row>
    <row r="13" ht="15">
      <c r="A13" s="143" t="str">
        <f>BEFK4_AFK!W14</f>
        <v>R06,202001,00000000,20200214,E,BEFK4AFK,@BEFK4AFK0001,VALTK,H,PL,EUR,2000000,10000,0,2010000,2010000,600,250,,-50,800</v>
      </c>
    </row>
    <row r="14" ht="15">
      <c r="A14" s="143" t="str">
        <f>BEFK5_AFK!O12</f>
        <v>R06,202001,00000000,20200214,E,BEFK5AFK,@BEFK5AFK0001,NBFSZLAK,,DE,EUR,HIBA,2000</v>
      </c>
    </row>
    <row r="15" ht="15">
      <c r="A15" s="143" t="str">
        <f>BEFT1_AFK!AC14</f>
        <v>R06,202001,00000000,20200214,E,BEFT1AFK,@BEFT1AFK0001,KHITT,H,DE,1,EUR,CIB,20201111,EUR,800000,,800000,,20000,,780000,230,20,,,250</v>
      </c>
    </row>
    <row r="16" ht="15">
      <c r="A16" s="143" t="str">
        <f>BEFT1_AFK!AC15</f>
        <v>R06,202001,00000000,20200214,E,BEFT1AFK,@BEFT1AFK0002,KHITT,R,PL,1,USD,CIB,20291112,EUR,50000,,0,50000,,,50000,0,120,,,120</v>
      </c>
    </row>
    <row r="17" ht="15">
      <c r="A17" s="143" t="str">
        <f>BEFT1_AFK!AC16</f>
        <v>R06,202001,00000000,20200214,E,BEFT1AFK,@BEFT1AFK0003,PLIZT,H,US,1,HUF,,,,,,4000000,,200000,-100000,3700000,6000,2000,1000,,7000</v>
      </c>
    </row>
    <row r="18" ht="15">
      <c r="A18" s="143" t="str">
        <f>BEFT1_AFK!AC17</f>
        <v>R06,202001,00000000,20200214,E,BEFT1AFK,@BEFT1AFK0004,EHITT,R,DE,2,USD,,,,,,40000,10000,20000,,30000,200,500,200,,500</v>
      </c>
    </row>
    <row r="19" ht="15">
      <c r="A19" s="143" t="str">
        <f>BEFT1_AFK!AC18</f>
        <v>R06,202001,00000000,20200214,E,BEFT1AFK,@BEFT1AFK0005,KERHITT,H,US,,USD,,,,,,0,1000000,,,1000000,,,,,</v>
      </c>
    </row>
    <row r="20" ht="15">
      <c r="A20" s="143" t="str">
        <f>BEFT3_AFK!Q16</f>
        <v>R06,202001,00000000,20200214,E,BEFT3AFK,@BEFT3AFK0001,KERHITT,R,US,EUR,400000,-390000,-10000,0</v>
      </c>
    </row>
    <row r="21" ht="15">
      <c r="A21" s="143" t="str">
        <f>BEFT3_AFK!Q17</f>
        <v>R06,202001,00000000,20200214,E,BEFT3AFK,@BEFT3AFK0002,KERHITT,R,DE,USD,760000,-760000,,0</v>
      </c>
    </row>
    <row r="22" ht="15">
      <c r="A22" s="143" t="str">
        <f>BEFT3_AFK!Q18</f>
        <v>R06,202001,00000000,20200214,E,BEFT3AFK,@BEFT3AFK0003,KERHITT,R,US,HUF,8900000,-8900000,,0</v>
      </c>
    </row>
    <row r="23" ht="15">
      <c r="A23" s="143" t="str">
        <f>BEFT3_AFK!Q19</f>
        <v>R06,202001,00000000,20200214,E,BEFT3AFK,@BEFT3AFK0004,KERHITT,R,PL,HUF,650000,-650000,,0</v>
      </c>
    </row>
    <row r="24" ht="15">
      <c r="A24" s="143" t="str">
        <f>BEFT4_AFK!V14</f>
        <v>R06,202001,00000000,20200214,E,BEFT4AFK,@BEFT4AFK0001,VALTT,H,US,USD,545000,100000,0,645000,500,40,10,,530</v>
      </c>
    </row>
    <row r="25" ht="15">
      <c r="A25" s="143" t="str">
        <f>BEFT5_AFK!U11</f>
        <v>R06,202001,00000000,20200214,E,BEFT5AFK,@BEFT5AFK0001,PLIZT,H,US,1,HUF,,,,,,ADEL,-100000</v>
      </c>
    </row>
    <row r="26" ht="15">
      <c r="A26" s="143" t="str">
        <f>BEFT5_AFK!U12</f>
        <v>R06,202001,00000000,20200214,E,BEFT5AFK,@BEFT5AFK0002,KERHITT,R,US,,EUR,,,,,,HIBA,-10000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8.28125" style="1" customWidth="1"/>
    <col min="2" max="2" width="13.421875" style="1" customWidth="1"/>
    <col min="3" max="3" width="12.28125" style="1" customWidth="1"/>
    <col min="4" max="4" width="12.421875" style="1" customWidth="1"/>
    <col min="5" max="5" width="10.57421875" style="1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11.140625" style="4" customWidth="1"/>
    <col min="17" max="17" width="11.421875" style="4" customWidth="1"/>
    <col min="18" max="20" width="9.140625" style="4" customWidth="1"/>
    <col min="21" max="21" width="11.140625" style="4" customWidth="1"/>
    <col min="22" max="22" width="107.140625" style="1" bestFit="1" customWidth="1"/>
    <col min="23" max="16384" width="9.140625" style="1" customWidth="1"/>
  </cols>
  <sheetData>
    <row r="1" spans="1:10" ht="15.75">
      <c r="A1" s="2"/>
      <c r="B1" s="2"/>
      <c r="C1" s="5" t="s">
        <v>85</v>
      </c>
      <c r="D1" s="5"/>
      <c r="E1" s="5"/>
      <c r="F1" s="5"/>
      <c r="G1" s="5"/>
      <c r="H1" s="2"/>
      <c r="I1" s="2"/>
      <c r="J1" s="2"/>
    </row>
    <row r="2" spans="1:10" ht="15.75">
      <c r="A2" s="5" t="s">
        <v>86</v>
      </c>
      <c r="B2" s="5"/>
      <c r="C2" s="5"/>
      <c r="D2" s="5"/>
      <c r="E2" s="5"/>
      <c r="F2" s="5"/>
      <c r="G2" s="5"/>
      <c r="H2" s="5"/>
      <c r="I2" s="5"/>
      <c r="J2" s="5"/>
    </row>
    <row r="3" ht="12.75"/>
    <row r="4" ht="12.75"/>
    <row r="5" spans="1:17" ht="12.75" customHeight="1">
      <c r="A5" s="41"/>
      <c r="O5" s="42"/>
      <c r="P5" s="43"/>
      <c r="Q5" s="43"/>
    </row>
    <row r="6" spans="1:17" ht="12.75" customHeight="1">
      <c r="A6" s="44" t="s">
        <v>81</v>
      </c>
      <c r="B6" s="44"/>
      <c r="O6" s="42"/>
      <c r="P6" s="43"/>
      <c r="Q6" s="43"/>
    </row>
    <row r="7" spans="1:17" ht="13.5" thickBot="1">
      <c r="A7" s="7" t="s">
        <v>84</v>
      </c>
      <c r="B7" s="44"/>
      <c r="I7" s="45"/>
      <c r="O7" s="42"/>
      <c r="P7" s="46"/>
      <c r="Q7" s="43"/>
    </row>
    <row r="8" spans="1:17" ht="13.5" thickBot="1">
      <c r="A8" s="192" t="s">
        <v>73</v>
      </c>
      <c r="B8" s="193"/>
      <c r="C8" s="193"/>
      <c r="D8" s="193"/>
      <c r="E8" s="193"/>
      <c r="F8" s="194"/>
      <c r="G8" s="47"/>
      <c r="H8" s="47"/>
      <c r="I8" s="47"/>
      <c r="J8" s="47"/>
      <c r="K8" s="47"/>
      <c r="L8" s="30"/>
      <c r="N8" s="30"/>
      <c r="P8" s="48"/>
      <c r="Q8" s="43"/>
    </row>
    <row r="9" spans="1:17" ht="12.75">
      <c r="A9" s="188" t="s">
        <v>0</v>
      </c>
      <c r="B9" s="180" t="s">
        <v>46</v>
      </c>
      <c r="C9" s="180" t="s">
        <v>47</v>
      </c>
      <c r="D9" s="195" t="s">
        <v>87</v>
      </c>
      <c r="E9" s="207" t="s">
        <v>89</v>
      </c>
      <c r="F9" s="175" t="s">
        <v>4</v>
      </c>
      <c r="G9" s="176"/>
      <c r="H9" s="176"/>
      <c r="I9" s="177"/>
      <c r="J9" s="198" t="s">
        <v>5</v>
      </c>
      <c r="K9" s="199"/>
      <c r="L9" s="199"/>
      <c r="M9" s="199"/>
      <c r="N9" s="200"/>
      <c r="P9" s="46"/>
      <c r="Q9" s="43"/>
    </row>
    <row r="10" spans="1:17" ht="12.75" customHeight="1">
      <c r="A10" s="189"/>
      <c r="B10" s="181"/>
      <c r="C10" s="181"/>
      <c r="D10" s="196"/>
      <c r="E10" s="183"/>
      <c r="F10" s="184" t="s">
        <v>6</v>
      </c>
      <c r="G10" s="190" t="s">
        <v>7</v>
      </c>
      <c r="H10" s="191"/>
      <c r="I10" s="182" t="s">
        <v>8</v>
      </c>
      <c r="J10" s="184" t="s">
        <v>63</v>
      </c>
      <c r="K10" s="190" t="s">
        <v>7</v>
      </c>
      <c r="L10" s="191"/>
      <c r="M10" s="191"/>
      <c r="N10" s="202" t="s">
        <v>64</v>
      </c>
      <c r="P10" s="46"/>
      <c r="Q10" s="43"/>
    </row>
    <row r="11" spans="1:17" ht="25.5" customHeight="1">
      <c r="A11" s="189"/>
      <c r="B11" s="181"/>
      <c r="C11" s="181"/>
      <c r="D11" s="196"/>
      <c r="E11" s="183"/>
      <c r="F11" s="185"/>
      <c r="G11" s="186" t="s">
        <v>9</v>
      </c>
      <c r="H11" s="186" t="s">
        <v>10</v>
      </c>
      <c r="I11" s="183"/>
      <c r="J11" s="185"/>
      <c r="K11" s="49" t="s">
        <v>9</v>
      </c>
      <c r="L11" s="51"/>
      <c r="M11" s="186" t="s">
        <v>10</v>
      </c>
      <c r="N11" s="196"/>
      <c r="P11" s="43"/>
      <c r="Q11" s="43"/>
    </row>
    <row r="12" spans="1:22" ht="51.75" thickBot="1">
      <c r="A12" s="220"/>
      <c r="B12" s="181"/>
      <c r="C12" s="181"/>
      <c r="D12" s="196"/>
      <c r="E12" s="183"/>
      <c r="F12" s="206"/>
      <c r="G12" s="187"/>
      <c r="H12" s="187"/>
      <c r="I12" s="214"/>
      <c r="J12" s="206"/>
      <c r="K12" s="52" t="s">
        <v>62</v>
      </c>
      <c r="L12" s="52" t="s">
        <v>15</v>
      </c>
      <c r="M12" s="187"/>
      <c r="N12" s="203"/>
      <c r="P12" s="11" t="s">
        <v>97</v>
      </c>
      <c r="Q12" s="11" t="s">
        <v>98</v>
      </c>
      <c r="R12" s="11" t="s">
        <v>99</v>
      </c>
      <c r="S12" s="11" t="s">
        <v>100</v>
      </c>
      <c r="T12" s="11" t="s">
        <v>101</v>
      </c>
      <c r="U12" s="12" t="s">
        <v>102</v>
      </c>
      <c r="V12" s="7" t="s">
        <v>103</v>
      </c>
    </row>
    <row r="13" spans="1:22" ht="12.75">
      <c r="A13" s="53"/>
      <c r="B13" s="13" t="s">
        <v>16</v>
      </c>
      <c r="C13" s="15" t="s">
        <v>17</v>
      </c>
      <c r="D13" s="15" t="s">
        <v>18</v>
      </c>
      <c r="E13" s="15" t="s">
        <v>19</v>
      </c>
      <c r="F13" s="54" t="s">
        <v>20</v>
      </c>
      <c r="G13" s="55" t="s">
        <v>21</v>
      </c>
      <c r="H13" s="56" t="s">
        <v>22</v>
      </c>
      <c r="I13" s="56" t="s">
        <v>23</v>
      </c>
      <c r="J13" s="14" t="s">
        <v>24</v>
      </c>
      <c r="K13" s="14" t="s">
        <v>25</v>
      </c>
      <c r="L13" s="14" t="s">
        <v>26</v>
      </c>
      <c r="M13" s="14" t="s">
        <v>27</v>
      </c>
      <c r="N13" s="57" t="s">
        <v>28</v>
      </c>
      <c r="P13" s="19"/>
      <c r="Q13" s="19"/>
      <c r="R13" s="19"/>
      <c r="S13" s="19"/>
      <c r="T13" s="19"/>
      <c r="U13" s="19"/>
      <c r="V13" s="19"/>
    </row>
    <row r="14" spans="1:22" s="62" customFormat="1" ht="12.75">
      <c r="A14" s="20" t="s">
        <v>112</v>
      </c>
      <c r="B14" s="36" t="s">
        <v>137</v>
      </c>
      <c r="C14" s="32" t="s">
        <v>126</v>
      </c>
      <c r="D14" s="32" t="s">
        <v>133</v>
      </c>
      <c r="E14" s="31" t="s">
        <v>127</v>
      </c>
      <c r="F14" s="148">
        <v>545000</v>
      </c>
      <c r="G14" s="149">
        <v>100000</v>
      </c>
      <c r="H14" s="148">
        <v>0</v>
      </c>
      <c r="I14" s="148">
        <v>645000</v>
      </c>
      <c r="J14" s="151">
        <v>500</v>
      </c>
      <c r="K14" s="151">
        <v>40</v>
      </c>
      <c r="L14" s="151">
        <v>10</v>
      </c>
      <c r="M14" s="151"/>
      <c r="N14" s="59">
        <v>530</v>
      </c>
      <c r="O14" s="60">
        <f>F14+G14+H14-I14+J14+K14-L14+M14-N14</f>
        <v>0</v>
      </c>
      <c r="P14" s="28" t="str">
        <f>ELOLAP!$F$7</f>
        <v>R06</v>
      </c>
      <c r="Q14" s="28">
        <f>ELOLAP!$G$7</f>
        <v>202001</v>
      </c>
      <c r="R14" s="29" t="str">
        <f>ELOLAP!$H$7</f>
        <v>00000000</v>
      </c>
      <c r="S14" s="28" t="str">
        <f>ELOLAP!$I$7</f>
        <v>20200214</v>
      </c>
      <c r="T14" s="61" t="s">
        <v>105</v>
      </c>
      <c r="U14" s="61" t="s">
        <v>147</v>
      </c>
      <c r="V14" s="62" t="str">
        <f>P14&amp;","&amp;Q14&amp;","&amp;R14&amp;","&amp;S14&amp;","&amp;T14&amp;","&amp;U14&amp;","&amp;"@"&amp;U14&amp;"00"&amp;A14&amp;","&amp;B14&amp;","&amp;C14&amp;","&amp;D14&amp;","&amp;E14&amp;","&amp;F14&amp;","&amp;G14&amp;","&amp;H14&amp;","&amp;I14&amp;","&amp;J14&amp;","&amp;K14&amp;","&amp;L14&amp;","&amp;M14&amp;","&amp;N14</f>
        <v>R06,202001,00000000,20200214,E,BEFT4AFK,@BEFT4AFK0001,VALTT,H,US,USD,545000,100000,0,645000,500,40,10,,530</v>
      </c>
    </row>
    <row r="15" spans="1:22" ht="12.75">
      <c r="A15" s="20" t="s">
        <v>113</v>
      </c>
      <c r="B15" s="63"/>
      <c r="C15" s="64"/>
      <c r="D15" s="65"/>
      <c r="E15" s="66"/>
      <c r="F15" s="66"/>
      <c r="G15" s="67"/>
      <c r="H15" s="66"/>
      <c r="I15" s="66"/>
      <c r="J15" s="66"/>
      <c r="K15" s="66"/>
      <c r="L15" s="66"/>
      <c r="M15" s="66"/>
      <c r="N15" s="68"/>
      <c r="P15" s="19"/>
      <c r="Q15" s="19"/>
      <c r="R15" s="19"/>
      <c r="S15" s="19"/>
      <c r="T15" s="19"/>
      <c r="U15" s="19"/>
      <c r="V15" s="30"/>
    </row>
    <row r="16" spans="1:22" ht="12.75">
      <c r="A16" s="69" t="s">
        <v>35</v>
      </c>
      <c r="B16" s="63"/>
      <c r="C16" s="64"/>
      <c r="D16" s="65"/>
      <c r="E16" s="66"/>
      <c r="F16" s="66"/>
      <c r="G16" s="67"/>
      <c r="H16" s="66"/>
      <c r="I16" s="66"/>
      <c r="J16" s="70"/>
      <c r="K16" s="70"/>
      <c r="L16" s="70"/>
      <c r="M16" s="70"/>
      <c r="N16" s="71"/>
      <c r="P16" s="19"/>
      <c r="Q16" s="19"/>
      <c r="R16" s="19"/>
      <c r="S16" s="19"/>
      <c r="T16" s="19"/>
      <c r="U16" s="19"/>
      <c r="V16" s="30"/>
    </row>
    <row r="17" spans="1:14" ht="13.5" thickBot="1">
      <c r="A17" s="72" t="s">
        <v>36</v>
      </c>
      <c r="B17" s="73"/>
      <c r="C17" s="74"/>
      <c r="D17" s="75"/>
      <c r="E17" s="76"/>
      <c r="F17" s="76"/>
      <c r="G17" s="77"/>
      <c r="H17" s="76"/>
      <c r="I17" s="76"/>
      <c r="J17" s="76"/>
      <c r="K17" s="76"/>
      <c r="L17" s="76"/>
      <c r="M17" s="76"/>
      <c r="N17" s="78"/>
    </row>
    <row r="18" ht="12.75">
      <c r="A18" s="41"/>
    </row>
  </sheetData>
  <sheetProtection/>
  <mergeCells count="17">
    <mergeCell ref="F9:I9"/>
    <mergeCell ref="J9:N9"/>
    <mergeCell ref="F10:F12"/>
    <mergeCell ref="G10:H10"/>
    <mergeCell ref="I10:I12"/>
    <mergeCell ref="J10:J12"/>
    <mergeCell ref="K10:M10"/>
    <mergeCell ref="A8:F8"/>
    <mergeCell ref="N10:N12"/>
    <mergeCell ref="G11:G12"/>
    <mergeCell ref="A9:A12"/>
    <mergeCell ref="B9:B12"/>
    <mergeCell ref="C9:C12"/>
    <mergeCell ref="D9:D12"/>
    <mergeCell ref="H11:H12"/>
    <mergeCell ref="M11:M12"/>
    <mergeCell ref="E9:E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R27" sqref="R27:R28"/>
    </sheetView>
  </sheetViews>
  <sheetFormatPr defaultColWidth="9.140625" defaultRowHeight="12.75"/>
  <cols>
    <col min="1" max="1" width="8.28125" style="1" customWidth="1"/>
    <col min="2" max="2" width="12.7109375" style="1" customWidth="1"/>
    <col min="3" max="3" width="8.7109375" style="4" customWidth="1"/>
    <col min="4" max="4" width="9.28125" style="4" customWidth="1"/>
    <col min="5" max="6" width="9.140625" style="4" customWidth="1"/>
    <col min="7" max="7" width="13.57421875" style="1" customWidth="1"/>
    <col min="8" max="8" width="11.57421875" style="1" customWidth="1"/>
    <col min="9" max="9" width="10.8515625" style="1" customWidth="1"/>
    <col min="10" max="10" width="11.57421875" style="1" customWidth="1"/>
    <col min="11" max="11" width="11.28125" style="1" customWidth="1"/>
    <col min="12" max="12" width="9.140625" style="1" customWidth="1"/>
    <col min="13" max="13" width="11.00390625" style="1" customWidth="1"/>
    <col min="14" max="14" width="9.140625" style="1" customWidth="1"/>
    <col min="15" max="15" width="9.140625" style="4" customWidth="1"/>
    <col min="16" max="16" width="10.421875" style="4" customWidth="1"/>
    <col min="17" max="17" width="17.7109375" style="4" customWidth="1"/>
    <col min="18" max="19" width="9.140625" style="4" customWidth="1"/>
    <col min="20" max="20" width="10.8515625" style="4" customWidth="1"/>
    <col min="21" max="21" width="88.28125" style="1" bestFit="1" customWidth="1"/>
    <col min="22" max="16384" width="9.140625" style="1" customWidth="1"/>
  </cols>
  <sheetData>
    <row r="1" spans="1:10" ht="15.75">
      <c r="A1" s="2"/>
      <c r="B1" s="174" t="s">
        <v>85</v>
      </c>
      <c r="C1" s="174"/>
      <c r="D1" s="174"/>
      <c r="E1" s="174"/>
      <c r="F1" s="174"/>
      <c r="G1" s="174"/>
      <c r="H1" s="2"/>
      <c r="I1" s="2"/>
      <c r="J1" s="2"/>
    </row>
    <row r="2" spans="1:10" ht="15.75">
      <c r="A2" s="5" t="s">
        <v>86</v>
      </c>
      <c r="B2" s="5"/>
      <c r="C2" s="3"/>
      <c r="D2" s="3"/>
      <c r="E2" s="3"/>
      <c r="F2" s="3"/>
      <c r="G2" s="5"/>
      <c r="H2" s="5"/>
      <c r="I2" s="5"/>
      <c r="J2" s="5"/>
    </row>
    <row r="3" ht="12.75"/>
    <row r="4" ht="12.75"/>
    <row r="5" ht="12.75">
      <c r="A5" s="6" t="s">
        <v>82</v>
      </c>
    </row>
    <row r="6" ht="13.5" thickBot="1">
      <c r="A6" s="7" t="s">
        <v>84</v>
      </c>
    </row>
    <row r="7" spans="1:6" ht="13.5" thickBot="1">
      <c r="A7" s="234" t="s">
        <v>90</v>
      </c>
      <c r="B7" s="235"/>
      <c r="C7" s="235"/>
      <c r="D7" s="235"/>
      <c r="E7" s="235"/>
      <c r="F7" s="236"/>
    </row>
    <row r="8" spans="1:13" ht="25.5" customHeight="1" thickBot="1">
      <c r="A8" s="180" t="s">
        <v>0</v>
      </c>
      <c r="B8" s="180" t="s">
        <v>46</v>
      </c>
      <c r="C8" s="180" t="s">
        <v>48</v>
      </c>
      <c r="D8" s="237" t="s">
        <v>88</v>
      </c>
      <c r="E8" s="238"/>
      <c r="F8" s="195" t="s">
        <v>89</v>
      </c>
      <c r="G8" s="180" t="s">
        <v>1</v>
      </c>
      <c r="H8" s="195" t="s">
        <v>2</v>
      </c>
      <c r="I8" s="225" t="s">
        <v>60</v>
      </c>
      <c r="J8" s="195" t="s">
        <v>3</v>
      </c>
      <c r="K8" s="195" t="s">
        <v>83</v>
      </c>
      <c r="L8" s="180" t="s">
        <v>59</v>
      </c>
      <c r="M8" s="180" t="s">
        <v>52</v>
      </c>
    </row>
    <row r="9" spans="1:21" ht="35.25" customHeight="1" thickBot="1">
      <c r="A9" s="181"/>
      <c r="B9" s="181"/>
      <c r="C9" s="181"/>
      <c r="D9" s="9" t="s">
        <v>11</v>
      </c>
      <c r="E9" s="10" t="s">
        <v>61</v>
      </c>
      <c r="F9" s="196"/>
      <c r="G9" s="181"/>
      <c r="H9" s="196"/>
      <c r="I9" s="226"/>
      <c r="J9" s="196"/>
      <c r="K9" s="196"/>
      <c r="L9" s="181"/>
      <c r="M9" s="181"/>
      <c r="O9" s="11" t="s">
        <v>97</v>
      </c>
      <c r="P9" s="11" t="s">
        <v>98</v>
      </c>
      <c r="Q9" s="11" t="s">
        <v>99</v>
      </c>
      <c r="R9" s="11" t="s">
        <v>100</v>
      </c>
      <c r="S9" s="11" t="s">
        <v>101</v>
      </c>
      <c r="T9" s="12" t="s">
        <v>102</v>
      </c>
      <c r="U9" s="7" t="s">
        <v>103</v>
      </c>
    </row>
    <row r="10" spans="1:21" ht="12.75">
      <c r="A10" s="13"/>
      <c r="B10" s="14" t="s">
        <v>16</v>
      </c>
      <c r="C10" s="14" t="s">
        <v>17</v>
      </c>
      <c r="D10" s="15" t="s">
        <v>18</v>
      </c>
      <c r="E10" s="15" t="s">
        <v>19</v>
      </c>
      <c r="F10" s="15" t="s">
        <v>20</v>
      </c>
      <c r="G10" s="14" t="s">
        <v>21</v>
      </c>
      <c r="H10" s="15" t="s">
        <v>22</v>
      </c>
      <c r="I10" s="16" t="s">
        <v>23</v>
      </c>
      <c r="J10" s="15" t="s">
        <v>24</v>
      </c>
      <c r="K10" s="15" t="s">
        <v>25</v>
      </c>
      <c r="L10" s="17" t="s">
        <v>26</v>
      </c>
      <c r="M10" s="18" t="s">
        <v>27</v>
      </c>
      <c r="O10" s="19"/>
      <c r="P10" s="19"/>
      <c r="Q10" s="19"/>
      <c r="R10" s="19"/>
      <c r="S10" s="19"/>
      <c r="T10" s="19"/>
      <c r="U10" s="19"/>
    </row>
    <row r="11" spans="1:21" ht="12.75">
      <c r="A11" s="20" t="s">
        <v>112</v>
      </c>
      <c r="B11" s="21" t="s">
        <v>145</v>
      </c>
      <c r="C11" s="22" t="s">
        <v>126</v>
      </c>
      <c r="D11" s="23" t="s">
        <v>133</v>
      </c>
      <c r="E11" s="22">
        <v>1</v>
      </c>
      <c r="F11" s="22" t="s">
        <v>130</v>
      </c>
      <c r="G11" s="22"/>
      <c r="H11" s="24"/>
      <c r="I11" s="25"/>
      <c r="J11" s="22"/>
      <c r="K11" s="26"/>
      <c r="L11" s="22" t="s">
        <v>138</v>
      </c>
      <c r="M11" s="147">
        <v>-100000</v>
      </c>
      <c r="O11" s="28" t="str">
        <f>ELOLAP!$F$7</f>
        <v>R06</v>
      </c>
      <c r="P11" s="28">
        <f>ELOLAP!$G$7</f>
        <v>202001</v>
      </c>
      <c r="Q11" s="29" t="str">
        <f>ELOLAP!$H$7</f>
        <v>00000000</v>
      </c>
      <c r="R11" s="28" t="str">
        <f>ELOLAP!$I$7</f>
        <v>20200214</v>
      </c>
      <c r="S11" s="19" t="s">
        <v>105</v>
      </c>
      <c r="T11" s="19" t="s">
        <v>146</v>
      </c>
      <c r="U11" s="30" t="str">
        <f>O11&amp;","&amp;P11&amp;","&amp;Q11&amp;","&amp;R11&amp;","&amp;S11&amp;","&amp;T11&amp;","&amp;"@"&amp;T11&amp;"00"&amp;A11&amp;","&amp;B11&amp;","&amp;C11&amp;","&amp;D11&amp;","&amp;E11&amp;","&amp;F11&amp;","&amp;G11&amp;","&amp;H11&amp;","&amp;I11&amp;","&amp;J11&amp;","&amp;K11&amp;","&amp;L11&amp;","&amp;M11</f>
        <v>R06,202001,00000000,20200214,E,BEFT5AFK,@BEFT5AFK0001,PLIZT,H,US,1,HUF,,,,,,ADEL,-100000</v>
      </c>
    </row>
    <row r="12" spans="1:21" ht="12.75">
      <c r="A12" s="20" t="s">
        <v>113</v>
      </c>
      <c r="B12" s="31" t="s">
        <v>136</v>
      </c>
      <c r="C12" s="32" t="s">
        <v>123</v>
      </c>
      <c r="D12" s="32" t="s">
        <v>133</v>
      </c>
      <c r="F12" s="31" t="s">
        <v>125</v>
      </c>
      <c r="G12" s="33"/>
      <c r="H12" s="34"/>
      <c r="I12" s="35"/>
      <c r="J12" s="34"/>
      <c r="K12" s="34"/>
      <c r="L12" s="22" t="s">
        <v>135</v>
      </c>
      <c r="M12" s="147">
        <v>-10000</v>
      </c>
      <c r="O12" s="28" t="str">
        <f>ELOLAP!$F$7</f>
        <v>R06</v>
      </c>
      <c r="P12" s="28">
        <f>ELOLAP!$G$7</f>
        <v>202001</v>
      </c>
      <c r="Q12" s="29" t="str">
        <f>ELOLAP!$H$7</f>
        <v>00000000</v>
      </c>
      <c r="R12" s="28" t="str">
        <f>ELOLAP!$I$7</f>
        <v>20200214</v>
      </c>
      <c r="S12" s="19" t="s">
        <v>105</v>
      </c>
      <c r="T12" s="19" t="s">
        <v>146</v>
      </c>
      <c r="U12" s="30" t="str">
        <f>O12&amp;","&amp;P12&amp;","&amp;Q12&amp;","&amp;R12&amp;","&amp;S12&amp;","&amp;T12&amp;","&amp;"@"&amp;T12&amp;"00"&amp;A12&amp;","&amp;B12&amp;","&amp;C12&amp;","&amp;D12&amp;","&amp;E12&amp;","&amp;F12&amp;","&amp;G12&amp;","&amp;H12&amp;","&amp;I12&amp;","&amp;J12&amp;","&amp;K12&amp;","&amp;L12&amp;","&amp;M12</f>
        <v>R06,202001,00000000,20200214,E,BEFT5AFK,@BEFT5AFK0002,KERHITT,R,US,,EUR,,,,,,HIBA,-10000</v>
      </c>
    </row>
    <row r="13" spans="1:21" ht="12.75">
      <c r="A13" s="20" t="s">
        <v>114</v>
      </c>
      <c r="B13" s="36"/>
      <c r="C13" s="32"/>
      <c r="D13" s="32"/>
      <c r="E13" s="22"/>
      <c r="F13" s="32"/>
      <c r="G13" s="25"/>
      <c r="H13" s="25"/>
      <c r="I13" s="25"/>
      <c r="J13" s="25"/>
      <c r="K13" s="25"/>
      <c r="L13" s="22"/>
      <c r="M13" s="27"/>
      <c r="O13" s="19"/>
      <c r="P13" s="19"/>
      <c r="Q13" s="19"/>
      <c r="R13" s="19"/>
      <c r="S13" s="19"/>
      <c r="T13" s="19"/>
      <c r="U13" s="30"/>
    </row>
    <row r="14" spans="1:21" ht="13.5" thickBot="1">
      <c r="A14" s="37" t="s">
        <v>36</v>
      </c>
      <c r="B14" s="38"/>
      <c r="C14" s="39"/>
      <c r="D14" s="39"/>
      <c r="E14" s="39"/>
      <c r="F14" s="39"/>
      <c r="G14" s="38"/>
      <c r="H14" s="38"/>
      <c r="I14" s="38"/>
      <c r="J14" s="38"/>
      <c r="K14" s="38"/>
      <c r="L14" s="39"/>
      <c r="M14" s="40"/>
      <c r="O14" s="19"/>
      <c r="P14" s="19"/>
      <c r="Q14" s="19"/>
      <c r="R14" s="19"/>
      <c r="S14" s="19"/>
      <c r="T14" s="19"/>
      <c r="U14" s="30"/>
    </row>
    <row r="15" spans="15:21" ht="12.75">
      <c r="O15" s="19"/>
      <c r="P15" s="19"/>
      <c r="Q15" s="19"/>
      <c r="R15" s="19"/>
      <c r="S15" s="19"/>
      <c r="T15" s="19"/>
      <c r="U15" s="30"/>
    </row>
    <row r="16" spans="15:21" ht="12.75">
      <c r="O16" s="19"/>
      <c r="P16" s="19"/>
      <c r="Q16" s="19"/>
      <c r="R16" s="19"/>
      <c r="S16" s="19"/>
      <c r="T16" s="19"/>
      <c r="U16" s="30"/>
    </row>
  </sheetData>
  <sheetProtection/>
  <mergeCells count="14">
    <mergeCell ref="B1:G1"/>
    <mergeCell ref="B8:B9"/>
    <mergeCell ref="C8:C9"/>
    <mergeCell ref="D8:E8"/>
    <mergeCell ref="F8:F9"/>
    <mergeCell ref="G8:G9"/>
    <mergeCell ref="J8:J9"/>
    <mergeCell ref="A7:F7"/>
    <mergeCell ref="K8:K9"/>
    <mergeCell ref="A8:A9"/>
    <mergeCell ref="L8:L9"/>
    <mergeCell ref="M8:M9"/>
    <mergeCell ref="H8:H9"/>
    <mergeCell ref="I8:I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5.7109375" style="1" customWidth="1"/>
    <col min="2" max="2" width="13.421875" style="4" customWidth="1"/>
    <col min="3" max="3" width="34.28125" style="4" customWidth="1"/>
    <col min="4" max="4" width="30.7109375" style="4" customWidth="1"/>
    <col min="5" max="5" width="7.28125" style="1" customWidth="1"/>
    <col min="6" max="6" width="7.7109375" style="4" customWidth="1"/>
    <col min="7" max="7" width="9.8515625" style="4" customWidth="1"/>
    <col min="8" max="8" width="12.00390625" style="4" customWidth="1"/>
    <col min="9" max="9" width="10.57421875" style="4" customWidth="1"/>
    <col min="10" max="11" width="9.140625" style="4" customWidth="1"/>
    <col min="12" max="12" width="58.00390625" style="1" bestFit="1" customWidth="1"/>
    <col min="13" max="16384" width="9.140625" style="1" customWidth="1"/>
  </cols>
  <sheetData>
    <row r="1" spans="1:4" ht="21.75" customHeight="1" thickTop="1">
      <c r="A1" s="165" t="s">
        <v>159</v>
      </c>
      <c r="B1" s="166"/>
      <c r="C1" s="166"/>
      <c r="D1" s="167"/>
    </row>
    <row r="2" spans="1:4" ht="16.5" customHeight="1" thickBot="1">
      <c r="A2" s="168" t="s">
        <v>92</v>
      </c>
      <c r="B2" s="169"/>
      <c r="C2" s="169"/>
      <c r="D2" s="170"/>
    </row>
    <row r="3" spans="1:4" ht="16.5" thickBot="1" thickTop="1">
      <c r="A3" s="153"/>
      <c r="B3" s="153"/>
      <c r="C3" s="153"/>
      <c r="D3" s="154"/>
    </row>
    <row r="4" spans="1:4" ht="14.25" customHeight="1" thickBot="1" thickTop="1">
      <c r="A4" s="171" t="s">
        <v>0</v>
      </c>
      <c r="B4" s="171" t="s">
        <v>93</v>
      </c>
      <c r="C4" s="171" t="s">
        <v>94</v>
      </c>
      <c r="D4" s="155" t="s">
        <v>95</v>
      </c>
    </row>
    <row r="5" spans="1:13" ht="36" customHeight="1" thickBot="1" thickTop="1">
      <c r="A5" s="172"/>
      <c r="B5" s="172"/>
      <c r="C5" s="172"/>
      <c r="D5" s="155" t="s">
        <v>96</v>
      </c>
      <c r="F5" s="11" t="s">
        <v>97</v>
      </c>
      <c r="G5" s="11" t="s">
        <v>98</v>
      </c>
      <c r="H5" s="11" t="s">
        <v>99</v>
      </c>
      <c r="I5" s="11" t="s">
        <v>100</v>
      </c>
      <c r="J5" s="11" t="s">
        <v>101</v>
      </c>
      <c r="K5" s="12" t="s">
        <v>102</v>
      </c>
      <c r="L5" s="12" t="s">
        <v>103</v>
      </c>
      <c r="M5" s="30"/>
    </row>
    <row r="6" spans="1:13" ht="16.5" thickBot="1" thickTop="1">
      <c r="A6" s="173"/>
      <c r="B6" s="173"/>
      <c r="C6" s="173"/>
      <c r="D6" s="155" t="s">
        <v>16</v>
      </c>
      <c r="F6" s="19"/>
      <c r="G6" s="19"/>
      <c r="H6" s="19"/>
      <c r="I6" s="19"/>
      <c r="J6" s="19"/>
      <c r="K6" s="19"/>
      <c r="L6" s="19"/>
      <c r="M6" s="30"/>
    </row>
    <row r="7" spans="1:13" ht="36.75" customHeight="1" thickTop="1">
      <c r="A7" s="156" t="s">
        <v>96</v>
      </c>
      <c r="B7" s="157" t="s">
        <v>104</v>
      </c>
      <c r="C7" s="158" t="s">
        <v>160</v>
      </c>
      <c r="D7" s="159" t="s">
        <v>161</v>
      </c>
      <c r="F7" s="19" t="s">
        <v>156</v>
      </c>
      <c r="G7" s="138">
        <v>202001</v>
      </c>
      <c r="H7" s="139" t="s">
        <v>148</v>
      </c>
      <c r="I7" s="152" t="s">
        <v>165</v>
      </c>
      <c r="J7" s="19" t="s">
        <v>105</v>
      </c>
      <c r="K7" s="19" t="s">
        <v>91</v>
      </c>
      <c r="L7" s="30" t="str">
        <f>F7&amp;","&amp;G7&amp;","&amp;H7&amp;","&amp;I7&amp;","&amp;J7&amp;","&amp;K7&amp;","&amp;"@"&amp;K7&amp;"0"&amp;A7&amp;","&amp;D7</f>
        <v>R06,202001,00000000,20200214,E,ELOLAP,@ELOLAP01,Kontrolling</v>
      </c>
      <c r="M7" s="30"/>
    </row>
    <row r="8" spans="1:13" ht="16.5" customHeight="1">
      <c r="A8" s="156" t="s">
        <v>106</v>
      </c>
      <c r="B8" s="160" t="s">
        <v>107</v>
      </c>
      <c r="C8" s="158" t="s">
        <v>162</v>
      </c>
      <c r="D8" s="161">
        <v>3612345678</v>
      </c>
      <c r="F8" s="19" t="s">
        <v>156</v>
      </c>
      <c r="G8" s="19">
        <f aca="true" t="shared" si="0" ref="G8:I9">G7</f>
        <v>202001</v>
      </c>
      <c r="H8" s="140" t="str">
        <f t="shared" si="0"/>
        <v>00000000</v>
      </c>
      <c r="I8" s="28" t="str">
        <f t="shared" si="0"/>
        <v>20200214</v>
      </c>
      <c r="J8" s="19" t="s">
        <v>105</v>
      </c>
      <c r="K8" s="19" t="s">
        <v>91</v>
      </c>
      <c r="L8" s="30" t="str">
        <f>F8&amp;","&amp;G8&amp;","&amp;H8&amp;","&amp;I8&amp;","&amp;J8&amp;","&amp;K8&amp;","&amp;"@"&amp;K8&amp;"0"&amp;A8&amp;","&amp;D8</f>
        <v>R06,202001,00000000,20200214,E,ELOLAP,@ELOLAP02,3612345678</v>
      </c>
      <c r="M8" s="30"/>
    </row>
    <row r="9" spans="1:13" ht="20.25" customHeight="1" thickBot="1">
      <c r="A9" s="162" t="s">
        <v>108</v>
      </c>
      <c r="B9" s="163" t="s">
        <v>109</v>
      </c>
      <c r="C9" s="164" t="s">
        <v>163</v>
      </c>
      <c r="D9" s="239" t="s">
        <v>164</v>
      </c>
      <c r="F9" s="19" t="s">
        <v>156</v>
      </c>
      <c r="G9" s="19">
        <f t="shared" si="0"/>
        <v>202001</v>
      </c>
      <c r="H9" s="140" t="str">
        <f t="shared" si="0"/>
        <v>00000000</v>
      </c>
      <c r="I9" s="28" t="str">
        <f t="shared" si="0"/>
        <v>20200214</v>
      </c>
      <c r="J9" s="19" t="s">
        <v>105</v>
      </c>
      <c r="K9" s="19" t="s">
        <v>91</v>
      </c>
      <c r="L9" s="30" t="str">
        <f>F9&amp;","&amp;G9&amp;","&amp;H9&amp;","&amp;I9&amp;","&amp;J9&amp;","&amp;K9&amp;","&amp;"@"&amp;K9&amp;"0"&amp;A9&amp;","&amp;D9</f>
        <v>R06,202001,00000000,20200214,E,ELOLAP,@ELOLAP03,controlling@penzugy.hu</v>
      </c>
      <c r="M9" s="30"/>
    </row>
    <row r="13" spans="2:4" ht="12.75">
      <c r="B13" s="142" t="s">
        <v>153</v>
      </c>
      <c r="C13" s="1" t="str">
        <f>+F7&amp;MID(G7,4,5)&amp;H7</f>
        <v>R0600100000000</v>
      </c>
      <c r="D13" s="141" t="s">
        <v>154</v>
      </c>
    </row>
    <row r="14" ht="12.75">
      <c r="D14" s="141" t="s">
        <v>157</v>
      </c>
    </row>
    <row r="15" ht="12.75">
      <c r="D15" s="141" t="s">
        <v>158</v>
      </c>
    </row>
    <row r="16" ht="12.75">
      <c r="D16" s="141" t="s">
        <v>155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controlling@penzugy.h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4"/>
  <sheetViews>
    <sheetView showGridLines="0" zoomScalePageLayoutView="0" workbookViewId="0" topLeftCell="A4">
      <selection activeCell="R21" sqref="R21"/>
    </sheetView>
  </sheetViews>
  <sheetFormatPr defaultColWidth="12.7109375" defaultRowHeight="12.75"/>
  <cols>
    <col min="1" max="1" width="8.28125" style="1" customWidth="1"/>
    <col min="2" max="2" width="12.7109375" style="1" customWidth="1"/>
    <col min="3" max="3" width="8.140625" style="4" customWidth="1"/>
    <col min="4" max="4" width="9.00390625" style="4" customWidth="1"/>
    <col min="5" max="5" width="12.7109375" style="4" customWidth="1"/>
    <col min="6" max="17" width="12.7109375" style="1" customWidth="1"/>
    <col min="18" max="19" width="8.421875" style="4" customWidth="1"/>
    <col min="20" max="20" width="10.57421875" style="4" customWidth="1"/>
    <col min="21" max="22" width="8.421875" style="4" customWidth="1"/>
    <col min="23" max="23" width="10.57421875" style="4" customWidth="1"/>
    <col min="24" max="24" width="127.421875" style="1" bestFit="1" customWidth="1"/>
    <col min="25" max="16384" width="12.7109375" style="1" customWidth="1"/>
  </cols>
  <sheetData>
    <row r="1" ht="12.75"/>
    <row r="2" spans="1:10" ht="15.75">
      <c r="A2" s="2"/>
      <c r="B2" s="2"/>
      <c r="C2" s="174" t="s">
        <v>85</v>
      </c>
      <c r="D2" s="174"/>
      <c r="E2" s="174"/>
      <c r="F2" s="174"/>
      <c r="G2" s="174"/>
      <c r="H2" s="2"/>
      <c r="I2" s="2"/>
      <c r="J2" s="2"/>
    </row>
    <row r="3" spans="1:10" ht="15.75">
      <c r="A3" s="174" t="s">
        <v>86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 ht="15.75">
      <c r="A4" s="3"/>
      <c r="B4" s="3"/>
      <c r="C4" s="3"/>
      <c r="D4" s="3"/>
      <c r="E4" s="3"/>
      <c r="F4" s="3"/>
      <c r="G4" s="3"/>
      <c r="H4" s="3"/>
      <c r="I4" s="3"/>
      <c r="J4" s="3"/>
    </row>
    <row r="5" ht="12.75"/>
    <row r="6" ht="12.75"/>
    <row r="7" ht="12.75"/>
    <row r="8" ht="12.75">
      <c r="A8" s="6" t="s">
        <v>74</v>
      </c>
    </row>
    <row r="9" spans="1:16" ht="13.5" thickBot="1">
      <c r="A9" s="88" t="s">
        <v>84</v>
      </c>
      <c r="J9" s="45"/>
      <c r="P9" s="45"/>
    </row>
    <row r="10" spans="1:18" ht="13.5" customHeight="1" thickBot="1">
      <c r="A10" s="192" t="s">
        <v>41</v>
      </c>
      <c r="B10" s="193"/>
      <c r="C10" s="193"/>
      <c r="D10" s="194"/>
      <c r="E10" s="89"/>
      <c r="F10" s="47"/>
      <c r="G10" s="47"/>
      <c r="H10" s="47"/>
      <c r="I10" s="47"/>
      <c r="J10" s="131"/>
      <c r="K10" s="47"/>
      <c r="L10" s="42"/>
      <c r="M10" s="42"/>
      <c r="N10" s="42"/>
      <c r="P10" s="45"/>
      <c r="R10" s="79"/>
    </row>
    <row r="11" spans="1:19" ht="12.75">
      <c r="A11" s="188" t="s">
        <v>0</v>
      </c>
      <c r="B11" s="180" t="s">
        <v>46</v>
      </c>
      <c r="C11" s="180" t="s">
        <v>49</v>
      </c>
      <c r="D11" s="195" t="s">
        <v>87</v>
      </c>
      <c r="E11" s="204" t="s">
        <v>89</v>
      </c>
      <c r="F11" s="175" t="s">
        <v>42</v>
      </c>
      <c r="G11" s="176"/>
      <c r="H11" s="176"/>
      <c r="I11" s="176"/>
      <c r="J11" s="176"/>
      <c r="K11" s="177"/>
      <c r="L11" s="198" t="s">
        <v>5</v>
      </c>
      <c r="M11" s="199"/>
      <c r="N11" s="199"/>
      <c r="O11" s="199"/>
      <c r="P11" s="200"/>
      <c r="R11" s="46"/>
      <c r="S11" s="79"/>
    </row>
    <row r="12" spans="1:19" ht="12.75" customHeight="1">
      <c r="A12" s="189"/>
      <c r="B12" s="181"/>
      <c r="C12" s="181"/>
      <c r="D12" s="196"/>
      <c r="E12" s="205"/>
      <c r="F12" s="184" t="s">
        <v>55</v>
      </c>
      <c r="G12" s="190" t="s">
        <v>7</v>
      </c>
      <c r="H12" s="191"/>
      <c r="I12" s="197"/>
      <c r="J12" s="182" t="s">
        <v>56</v>
      </c>
      <c r="K12" s="182" t="s">
        <v>57</v>
      </c>
      <c r="L12" s="184" t="s">
        <v>67</v>
      </c>
      <c r="M12" s="190" t="s">
        <v>7</v>
      </c>
      <c r="N12" s="191"/>
      <c r="O12" s="191"/>
      <c r="P12" s="202" t="s">
        <v>65</v>
      </c>
      <c r="R12" s="79"/>
      <c r="S12" s="79"/>
    </row>
    <row r="13" spans="1:19" ht="12.75" customHeight="1">
      <c r="A13" s="189"/>
      <c r="B13" s="181"/>
      <c r="C13" s="181"/>
      <c r="D13" s="196"/>
      <c r="E13" s="205"/>
      <c r="F13" s="185"/>
      <c r="G13" s="201" t="s">
        <v>9</v>
      </c>
      <c r="H13" s="201"/>
      <c r="I13" s="178" t="s">
        <v>10</v>
      </c>
      <c r="J13" s="183"/>
      <c r="K13" s="183"/>
      <c r="L13" s="185"/>
      <c r="M13" s="190" t="s">
        <v>9</v>
      </c>
      <c r="N13" s="191"/>
      <c r="O13" s="186" t="s">
        <v>10</v>
      </c>
      <c r="P13" s="196"/>
      <c r="R13" s="79"/>
      <c r="S13" s="79"/>
    </row>
    <row r="14" spans="1:24" ht="64.5" thickBot="1">
      <c r="A14" s="189"/>
      <c r="B14" s="181"/>
      <c r="C14" s="181"/>
      <c r="D14" s="196"/>
      <c r="E14" s="205"/>
      <c r="F14" s="185"/>
      <c r="G14" s="50" t="s">
        <v>43</v>
      </c>
      <c r="H14" s="50" t="s">
        <v>44</v>
      </c>
      <c r="I14" s="179"/>
      <c r="J14" s="183"/>
      <c r="K14" s="183"/>
      <c r="L14" s="206"/>
      <c r="M14" s="52" t="s">
        <v>66</v>
      </c>
      <c r="N14" s="52" t="s">
        <v>14</v>
      </c>
      <c r="O14" s="187"/>
      <c r="P14" s="203"/>
      <c r="R14" s="11" t="s">
        <v>97</v>
      </c>
      <c r="S14" s="11" t="s">
        <v>98</v>
      </c>
      <c r="T14" s="11" t="s">
        <v>99</v>
      </c>
      <c r="U14" s="11" t="s">
        <v>100</v>
      </c>
      <c r="V14" s="11" t="s">
        <v>101</v>
      </c>
      <c r="W14" s="12" t="s">
        <v>102</v>
      </c>
      <c r="X14" s="7" t="s">
        <v>103</v>
      </c>
    </row>
    <row r="15" spans="1:24" ht="12.75">
      <c r="A15" s="132"/>
      <c r="B15" s="13" t="s">
        <v>16</v>
      </c>
      <c r="C15" s="15" t="s">
        <v>17</v>
      </c>
      <c r="D15" s="15" t="s">
        <v>18</v>
      </c>
      <c r="E15" s="15" t="s">
        <v>19</v>
      </c>
      <c r="F15" s="14" t="s">
        <v>45</v>
      </c>
      <c r="G15" s="15" t="s">
        <v>21</v>
      </c>
      <c r="H15" s="14" t="s">
        <v>22</v>
      </c>
      <c r="I15" s="15" t="s">
        <v>23</v>
      </c>
      <c r="J15" s="14" t="s">
        <v>24</v>
      </c>
      <c r="K15" s="14" t="s">
        <v>25</v>
      </c>
      <c r="L15" s="14" t="s">
        <v>26</v>
      </c>
      <c r="M15" s="14" t="s">
        <v>27</v>
      </c>
      <c r="N15" s="14" t="s">
        <v>28</v>
      </c>
      <c r="O15" s="14" t="s">
        <v>29</v>
      </c>
      <c r="P15" s="57" t="s">
        <v>30</v>
      </c>
      <c r="R15" s="19"/>
      <c r="S15" s="19"/>
      <c r="T15" s="19"/>
      <c r="U15" s="19"/>
      <c r="V15" s="19"/>
      <c r="W15" s="19"/>
      <c r="X15" s="19"/>
    </row>
    <row r="16" spans="1:24" ht="12.75">
      <c r="A16" s="20" t="s">
        <v>112</v>
      </c>
      <c r="B16" s="21" t="s">
        <v>122</v>
      </c>
      <c r="C16" s="22" t="s">
        <v>123</v>
      </c>
      <c r="D16" s="106" t="s">
        <v>124</v>
      </c>
      <c r="E16" s="106" t="s">
        <v>125</v>
      </c>
      <c r="F16" s="133">
        <v>20000000</v>
      </c>
      <c r="G16" s="133"/>
      <c r="H16" s="133"/>
      <c r="I16" s="133"/>
      <c r="J16" s="133">
        <v>20000000</v>
      </c>
      <c r="K16" s="133">
        <v>20000000</v>
      </c>
      <c r="L16" s="133">
        <v>40000</v>
      </c>
      <c r="M16" s="133">
        <v>10000</v>
      </c>
      <c r="N16" s="133">
        <v>5000</v>
      </c>
      <c r="O16" s="133">
        <v>-5000</v>
      </c>
      <c r="P16" s="134">
        <v>40000</v>
      </c>
      <c r="Q16" s="83">
        <f>F16+G16-H16+I16-J16+L16+M16-N16+O16-P16</f>
        <v>0</v>
      </c>
      <c r="R16" s="28" t="str">
        <f>ELOLAP!$F$7</f>
        <v>R06</v>
      </c>
      <c r="S16" s="28">
        <f>ELOLAP!$G$7</f>
        <v>202001</v>
      </c>
      <c r="T16" s="29" t="str">
        <f>ELOLAP!$H$7</f>
        <v>00000000</v>
      </c>
      <c r="U16" s="28" t="str">
        <f>ELOLAP!$I$7</f>
        <v>20200214</v>
      </c>
      <c r="V16" s="19" t="s">
        <v>105</v>
      </c>
      <c r="W16" s="19" t="s">
        <v>110</v>
      </c>
      <c r="X16" s="30" t="str">
        <f>R16&amp;","&amp;S16&amp;","&amp;T16&amp;","&amp;U16&amp;","&amp;V16&amp;","&amp;W16&amp;","&amp;"@"&amp;W16&amp;"00"&amp;A16&amp;","&amp;B16&amp;","&amp;C16&amp;","&amp;D16&amp;","&amp;E16&amp;","&amp;F16&amp;","&amp;G16&amp;","&amp;H16&amp;","&amp;I16&amp;","&amp;J16&amp;","&amp;K16&amp;","&amp;L16&amp;","&amp;M16&amp;","&amp;N16&amp;","&amp;O16&amp;","&amp;P16</f>
        <v>R06,202001,00000000,20200214,E,BEFK1AFK,@BEFK1AFK0001,EHITK,R,DE,EUR,20000000,,,,20000000,20000000,40000,10000,5000,-5000,40000</v>
      </c>
    </row>
    <row r="17" spans="1:24" ht="12.75">
      <c r="A17" s="20" t="s">
        <v>113</v>
      </c>
      <c r="B17" s="21" t="s">
        <v>122</v>
      </c>
      <c r="C17" s="22" t="s">
        <v>123</v>
      </c>
      <c r="D17" s="106" t="s">
        <v>124</v>
      </c>
      <c r="E17" s="106" t="s">
        <v>125</v>
      </c>
      <c r="F17" s="133">
        <v>0</v>
      </c>
      <c r="G17" s="133">
        <v>40000000</v>
      </c>
      <c r="H17" s="133"/>
      <c r="I17" s="133"/>
      <c r="J17" s="133">
        <v>40000000</v>
      </c>
      <c r="K17" s="133">
        <v>40000000</v>
      </c>
      <c r="L17" s="133">
        <v>0</v>
      </c>
      <c r="M17" s="133">
        <v>1000</v>
      </c>
      <c r="N17" s="133"/>
      <c r="O17" s="133"/>
      <c r="P17" s="134">
        <v>1000</v>
      </c>
      <c r="Q17" s="83">
        <f>F17+G17-H17+I17-J17+L17+M17-N17+O17-P17</f>
        <v>0</v>
      </c>
      <c r="R17" s="28" t="str">
        <f>ELOLAP!$F$7</f>
        <v>R06</v>
      </c>
      <c r="S17" s="28">
        <f>ELOLAP!$G$7</f>
        <v>202001</v>
      </c>
      <c r="T17" s="29" t="str">
        <f>ELOLAP!$H$7</f>
        <v>00000000</v>
      </c>
      <c r="U17" s="28" t="str">
        <f>ELOLAP!$I$7</f>
        <v>20200214</v>
      </c>
      <c r="V17" s="19" t="s">
        <v>105</v>
      </c>
      <c r="W17" s="19" t="s">
        <v>110</v>
      </c>
      <c r="X17" s="30" t="str">
        <f>R17&amp;","&amp;S17&amp;","&amp;T17&amp;","&amp;U17&amp;","&amp;V17&amp;","&amp;W17&amp;","&amp;"@"&amp;W17&amp;"00"&amp;A17&amp;","&amp;B17&amp;","&amp;C17&amp;","&amp;D17&amp;","&amp;E17&amp;","&amp;F17&amp;","&amp;G17&amp;","&amp;H17&amp;","&amp;I17&amp;","&amp;J17&amp;","&amp;K17&amp;","&amp;L17&amp;","&amp;M17&amp;","&amp;N17&amp;","&amp;O17&amp;","&amp;P17</f>
        <v>R06,202001,00000000,20200214,E,BEFK1AFK,@BEFK1AFK0002,EHITK,R,DE,EUR,0,40000000,,,40000000,40000000,0,1000,,,1000</v>
      </c>
    </row>
    <row r="18" spans="1:24" ht="12.75">
      <c r="A18" s="20" t="s">
        <v>114</v>
      </c>
      <c r="B18" s="21" t="s">
        <v>122</v>
      </c>
      <c r="C18" s="22" t="s">
        <v>126</v>
      </c>
      <c r="D18" s="106" t="s">
        <v>129</v>
      </c>
      <c r="E18" s="106" t="s">
        <v>127</v>
      </c>
      <c r="F18" s="133">
        <v>50000000</v>
      </c>
      <c r="G18" s="133"/>
      <c r="H18" s="133">
        <v>10000000</v>
      </c>
      <c r="I18" s="133"/>
      <c r="J18" s="133">
        <v>40000000</v>
      </c>
      <c r="K18" s="133">
        <v>38000000</v>
      </c>
      <c r="L18" s="133">
        <v>2000</v>
      </c>
      <c r="M18" s="133">
        <v>4000</v>
      </c>
      <c r="N18" s="133">
        <v>2000</v>
      </c>
      <c r="O18" s="133"/>
      <c r="P18" s="134">
        <v>4000</v>
      </c>
      <c r="Q18" s="83">
        <f>F18+G18-H18+I18-J18+L18+M18-N18+O18-P18</f>
        <v>0</v>
      </c>
      <c r="R18" s="28" t="str">
        <f>ELOLAP!$F$7</f>
        <v>R06</v>
      </c>
      <c r="S18" s="28">
        <f>ELOLAP!$G$7</f>
        <v>202001</v>
      </c>
      <c r="T18" s="29" t="str">
        <f>ELOLAP!$H$7</f>
        <v>00000000</v>
      </c>
      <c r="U18" s="28" t="str">
        <f>ELOLAP!$I$7</f>
        <v>20200214</v>
      </c>
      <c r="V18" s="19" t="s">
        <v>105</v>
      </c>
      <c r="W18" s="19" t="s">
        <v>110</v>
      </c>
      <c r="X18" s="30" t="str">
        <f>R18&amp;","&amp;S18&amp;","&amp;T18&amp;","&amp;U18&amp;","&amp;V18&amp;","&amp;W18&amp;","&amp;"@"&amp;W18&amp;"00"&amp;A18&amp;","&amp;B18&amp;","&amp;C18&amp;","&amp;D18&amp;","&amp;E18&amp;","&amp;F18&amp;","&amp;G18&amp;","&amp;H18&amp;","&amp;I18&amp;","&amp;J18&amp;","&amp;K18&amp;","&amp;L18&amp;","&amp;M18&amp;","&amp;N18&amp;","&amp;O18&amp;","&amp;P18</f>
        <v>R06,202001,00000000,20200214,E,BEFK1AFK,@BEFK1AFK0003,EHITK,H,PL,USD,50000000,,10000000,,40000000,38000000,2000,4000,2000,,4000</v>
      </c>
    </row>
    <row r="19" spans="1:24" ht="12.75">
      <c r="A19" s="20" t="s">
        <v>115</v>
      </c>
      <c r="B19" s="21" t="s">
        <v>122</v>
      </c>
      <c r="C19" s="22" t="s">
        <v>123</v>
      </c>
      <c r="D19" s="106" t="s">
        <v>129</v>
      </c>
      <c r="E19" s="106" t="s">
        <v>127</v>
      </c>
      <c r="F19" s="133">
        <v>1200000</v>
      </c>
      <c r="G19" s="133">
        <v>1000000</v>
      </c>
      <c r="H19" s="133">
        <v>200000</v>
      </c>
      <c r="I19" s="133"/>
      <c r="J19" s="133">
        <v>2000000</v>
      </c>
      <c r="K19" s="133">
        <v>2000000</v>
      </c>
      <c r="L19" s="133">
        <v>0</v>
      </c>
      <c r="M19" s="133">
        <v>120</v>
      </c>
      <c r="N19" s="133"/>
      <c r="O19" s="133"/>
      <c r="P19" s="134">
        <v>120</v>
      </c>
      <c r="Q19" s="83">
        <f>F19+G19-H19+I19-J19+L19+M19-N19+O19-P19</f>
        <v>0</v>
      </c>
      <c r="R19" s="28" t="str">
        <f>ELOLAP!$F$7</f>
        <v>R06</v>
      </c>
      <c r="S19" s="28">
        <f>ELOLAP!$G$7</f>
        <v>202001</v>
      </c>
      <c r="T19" s="29" t="str">
        <f>ELOLAP!$H$7</f>
        <v>00000000</v>
      </c>
      <c r="U19" s="28" t="str">
        <f>ELOLAP!$I$7</f>
        <v>20200214</v>
      </c>
      <c r="V19" s="19" t="s">
        <v>105</v>
      </c>
      <c r="W19" s="19" t="s">
        <v>110</v>
      </c>
      <c r="X19" s="30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R06,202001,00000000,20200214,E,BEFK1AFK,@BEFK1AFK0004,EHITK,R,PL,USD,1200000,1000000,200000,,2000000,2000000,0,120,,,120</v>
      </c>
    </row>
    <row r="20" spans="1:24" ht="12.75">
      <c r="A20" s="20" t="s">
        <v>116</v>
      </c>
      <c r="B20" s="21" t="s">
        <v>128</v>
      </c>
      <c r="C20" s="31" t="s">
        <v>126</v>
      </c>
      <c r="D20" s="106" t="s">
        <v>133</v>
      </c>
      <c r="E20" s="106" t="s">
        <v>125</v>
      </c>
      <c r="F20" s="133">
        <v>0</v>
      </c>
      <c r="G20" s="133">
        <v>30000</v>
      </c>
      <c r="H20" s="133"/>
      <c r="I20" s="133"/>
      <c r="J20" s="133">
        <v>30000</v>
      </c>
      <c r="K20" s="133">
        <v>30000</v>
      </c>
      <c r="L20" s="133"/>
      <c r="M20" s="133"/>
      <c r="N20" s="133"/>
      <c r="O20" s="133"/>
      <c r="P20" s="134"/>
      <c r="Q20" s="83">
        <f>F20+G20-H20+I20-J20+L20+M20-N20+O20-P20</f>
        <v>0</v>
      </c>
      <c r="R20" s="28" t="str">
        <f>ELOLAP!$F$7</f>
        <v>R06</v>
      </c>
      <c r="S20" s="28">
        <f>ELOLAP!$G$7</f>
        <v>202001</v>
      </c>
      <c r="T20" s="29" t="str">
        <f>ELOLAP!$H$7</f>
        <v>00000000</v>
      </c>
      <c r="U20" s="28" t="str">
        <f>ELOLAP!$I$7</f>
        <v>20200214</v>
      </c>
      <c r="V20" s="19" t="s">
        <v>105</v>
      </c>
      <c r="W20" s="19" t="s">
        <v>110</v>
      </c>
      <c r="X20" s="30" t="str">
        <f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R06,202001,00000000,20200214,E,BEFK1AFK,@BEFK1AFK0005,KERHITK,H,US,EUR,0,30000,,,30000,30000,,,,,</v>
      </c>
    </row>
    <row r="21" spans="1:19" ht="12.75">
      <c r="A21" s="135" t="s">
        <v>35</v>
      </c>
      <c r="B21" s="107"/>
      <c r="C21" s="106"/>
      <c r="D21" s="106"/>
      <c r="E21" s="10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8"/>
      <c r="R21" s="79"/>
      <c r="S21" s="79"/>
    </row>
    <row r="22" spans="1:19" ht="13.5" thickBot="1">
      <c r="A22" s="136" t="s">
        <v>36</v>
      </c>
      <c r="B22" s="73"/>
      <c r="C22" s="74"/>
      <c r="D22" s="74"/>
      <c r="E22" s="74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8"/>
      <c r="R22" s="137"/>
      <c r="S22" s="79"/>
    </row>
    <row r="23" spans="1:5" ht="12.75">
      <c r="A23" s="41"/>
      <c r="B23" s="122"/>
      <c r="C23" s="43"/>
      <c r="D23" s="43"/>
      <c r="E23" s="43"/>
    </row>
    <row r="24" spans="1:5" ht="12.75">
      <c r="A24" s="41"/>
      <c r="B24" s="122"/>
      <c r="C24" s="43"/>
      <c r="D24" s="43"/>
      <c r="E24" s="43"/>
    </row>
  </sheetData>
  <sheetProtection/>
  <mergeCells count="21">
    <mergeCell ref="L12:L14"/>
    <mergeCell ref="O13:O14"/>
    <mergeCell ref="A11:A14"/>
    <mergeCell ref="M12:O12"/>
    <mergeCell ref="A10:D10"/>
    <mergeCell ref="M13:N13"/>
    <mergeCell ref="D11:D14"/>
    <mergeCell ref="G12:I12"/>
    <mergeCell ref="L11:P11"/>
    <mergeCell ref="G13:H13"/>
    <mergeCell ref="P12:P14"/>
    <mergeCell ref="C2:G2"/>
    <mergeCell ref="A3:J3"/>
    <mergeCell ref="F11:K11"/>
    <mergeCell ref="I13:I14"/>
    <mergeCell ref="C11:C14"/>
    <mergeCell ref="K12:K14"/>
    <mergeCell ref="B11:B14"/>
    <mergeCell ref="J12:J14"/>
    <mergeCell ref="F12:F14"/>
    <mergeCell ref="E11:E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rowBreaks count="1" manualBreakCount="1">
    <brk id="38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X24"/>
  <sheetViews>
    <sheetView zoomScalePageLayoutView="0" workbookViewId="0" topLeftCell="A1">
      <selection activeCell="R18" sqref="R18"/>
    </sheetView>
  </sheetViews>
  <sheetFormatPr defaultColWidth="9.140625" defaultRowHeight="12.75"/>
  <cols>
    <col min="1" max="1" width="8.28125" style="1" customWidth="1"/>
    <col min="2" max="2" width="13.421875" style="1" customWidth="1"/>
    <col min="3" max="3" width="12.421875" style="1" customWidth="1"/>
    <col min="4" max="4" width="13.140625" style="4" customWidth="1"/>
    <col min="5" max="5" width="10.140625" style="4" customWidth="1"/>
    <col min="6" max="6" width="11.0039062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0.7109375" style="1" customWidth="1"/>
    <col min="11" max="11" width="12.7109375" style="1" customWidth="1"/>
    <col min="12" max="12" width="9.8515625" style="1" customWidth="1"/>
    <col min="13" max="13" width="9.7109375" style="1" customWidth="1"/>
    <col min="14" max="15" width="9.140625" style="1" customWidth="1"/>
    <col min="16" max="16" width="12.28125" style="1" customWidth="1"/>
    <col min="17" max="17" width="9.140625" style="1" customWidth="1"/>
    <col min="18" max="22" width="9.140625" style="4" customWidth="1"/>
    <col min="23" max="23" width="12.57421875" style="4" customWidth="1"/>
    <col min="24" max="24" width="110.140625" style="1" bestFit="1" customWidth="1"/>
    <col min="25" max="16384" width="9.140625" style="1" customWidth="1"/>
  </cols>
  <sheetData>
    <row r="1" ht="12.75"/>
    <row r="2" spans="1:9" ht="15.75">
      <c r="A2" s="2"/>
      <c r="B2" s="2"/>
      <c r="C2" s="174" t="s">
        <v>85</v>
      </c>
      <c r="D2" s="174"/>
      <c r="E2" s="174"/>
      <c r="F2" s="174"/>
      <c r="G2" s="174"/>
      <c r="H2" s="2"/>
      <c r="I2" s="2"/>
    </row>
    <row r="3" spans="1:9" ht="15.75">
      <c r="A3" s="174" t="s">
        <v>86</v>
      </c>
      <c r="B3" s="174"/>
      <c r="C3" s="174"/>
      <c r="D3" s="174"/>
      <c r="E3" s="174"/>
      <c r="F3" s="174"/>
      <c r="G3" s="174"/>
      <c r="H3" s="174"/>
      <c r="I3" s="174"/>
    </row>
    <row r="4" ht="12.75"/>
    <row r="5" spans="1:5" ht="12.75">
      <c r="A5" s="41"/>
      <c r="B5" s="122"/>
      <c r="C5" s="122"/>
      <c r="D5" s="43"/>
      <c r="E5" s="43"/>
    </row>
    <row r="6" spans="1:5" ht="12.75">
      <c r="A6" s="41"/>
      <c r="B6" s="122"/>
      <c r="C6" s="122"/>
      <c r="D6" s="43"/>
      <c r="E6" s="43"/>
    </row>
    <row r="7" ht="12.75">
      <c r="A7" s="6" t="s">
        <v>75</v>
      </c>
    </row>
    <row r="8" ht="13.5" thickBot="1">
      <c r="A8" s="7" t="s">
        <v>84</v>
      </c>
    </row>
    <row r="9" spans="1:16" ht="13.5" thickBot="1">
      <c r="A9" s="192" t="s">
        <v>70</v>
      </c>
      <c r="B9" s="193"/>
      <c r="C9" s="193"/>
      <c r="D9" s="193"/>
      <c r="E9" s="194"/>
      <c r="F9" s="123"/>
      <c r="G9" s="123"/>
      <c r="H9" s="123"/>
      <c r="I9" s="123"/>
      <c r="J9" s="123"/>
      <c r="K9" s="123"/>
      <c r="L9" s="47"/>
      <c r="M9" s="47"/>
      <c r="O9" s="47"/>
      <c r="P9" s="47"/>
    </row>
    <row r="10" spans="1:16" ht="12.75">
      <c r="A10" s="188" t="s">
        <v>0</v>
      </c>
      <c r="B10" s="180" t="s">
        <v>46</v>
      </c>
      <c r="C10" s="180" t="s">
        <v>34</v>
      </c>
      <c r="D10" s="195" t="s">
        <v>87</v>
      </c>
      <c r="E10" s="207" t="s">
        <v>89</v>
      </c>
      <c r="F10" s="175" t="s">
        <v>42</v>
      </c>
      <c r="G10" s="176"/>
      <c r="H10" s="176"/>
      <c r="I10" s="176"/>
      <c r="J10" s="177"/>
      <c r="K10" s="198" t="s">
        <v>5</v>
      </c>
      <c r="L10" s="199"/>
      <c r="M10" s="199"/>
      <c r="N10" s="199"/>
      <c r="O10" s="199"/>
      <c r="P10" s="200"/>
    </row>
    <row r="11" spans="1:16" ht="12.75" customHeight="1">
      <c r="A11" s="189"/>
      <c r="B11" s="181"/>
      <c r="C11" s="181"/>
      <c r="D11" s="196"/>
      <c r="E11" s="183"/>
      <c r="F11" s="184" t="s">
        <v>55</v>
      </c>
      <c r="G11" s="190" t="s">
        <v>7</v>
      </c>
      <c r="H11" s="197"/>
      <c r="I11" s="182" t="s">
        <v>56</v>
      </c>
      <c r="J11" s="182" t="s">
        <v>57</v>
      </c>
      <c r="K11" s="184" t="s">
        <v>67</v>
      </c>
      <c r="L11" s="190" t="s">
        <v>7</v>
      </c>
      <c r="M11" s="191"/>
      <c r="N11" s="191"/>
      <c r="O11" s="197"/>
      <c r="P11" s="202" t="s">
        <v>65</v>
      </c>
    </row>
    <row r="12" spans="1:16" ht="12.75" customHeight="1">
      <c r="A12" s="189"/>
      <c r="B12" s="181"/>
      <c r="C12" s="181"/>
      <c r="D12" s="196"/>
      <c r="E12" s="183"/>
      <c r="F12" s="185"/>
      <c r="G12" s="201" t="s">
        <v>9</v>
      </c>
      <c r="H12" s="201" t="s">
        <v>10</v>
      </c>
      <c r="I12" s="183"/>
      <c r="J12" s="183"/>
      <c r="K12" s="185"/>
      <c r="L12" s="190" t="s">
        <v>9</v>
      </c>
      <c r="M12" s="191"/>
      <c r="N12" s="197"/>
      <c r="O12" s="186" t="s">
        <v>10</v>
      </c>
      <c r="P12" s="196"/>
    </row>
    <row r="13" spans="1:24" ht="90" thickBot="1">
      <c r="A13" s="189"/>
      <c r="B13" s="181"/>
      <c r="C13" s="181"/>
      <c r="D13" s="196"/>
      <c r="E13" s="183"/>
      <c r="F13" s="185"/>
      <c r="G13" s="201"/>
      <c r="H13" s="201"/>
      <c r="I13" s="183"/>
      <c r="J13" s="183"/>
      <c r="K13" s="206"/>
      <c r="L13" s="52" t="s">
        <v>66</v>
      </c>
      <c r="M13" s="52" t="s">
        <v>14</v>
      </c>
      <c r="N13" s="52" t="s">
        <v>15</v>
      </c>
      <c r="O13" s="187"/>
      <c r="P13" s="203"/>
      <c r="R13" s="11" t="s">
        <v>97</v>
      </c>
      <c r="S13" s="11" t="s">
        <v>98</v>
      </c>
      <c r="T13" s="11" t="s">
        <v>99</v>
      </c>
      <c r="U13" s="11" t="s">
        <v>100</v>
      </c>
      <c r="V13" s="11" t="s">
        <v>101</v>
      </c>
      <c r="W13" s="12" t="s">
        <v>102</v>
      </c>
      <c r="X13" s="7" t="s">
        <v>103</v>
      </c>
    </row>
    <row r="14" spans="1:24" ht="12.75">
      <c r="A14" s="124"/>
      <c r="B14" s="13" t="s">
        <v>16</v>
      </c>
      <c r="C14" s="15" t="s">
        <v>17</v>
      </c>
      <c r="D14" s="15" t="s">
        <v>18</v>
      </c>
      <c r="E14" s="15" t="s">
        <v>19</v>
      </c>
      <c r="F14" s="15" t="s">
        <v>45</v>
      </c>
      <c r="G14" s="125" t="s">
        <v>21</v>
      </c>
      <c r="H14" s="54" t="s">
        <v>22</v>
      </c>
      <c r="I14" s="15" t="s">
        <v>23</v>
      </c>
      <c r="J14" s="15" t="s">
        <v>40</v>
      </c>
      <c r="K14" s="15" t="s">
        <v>25</v>
      </c>
      <c r="L14" s="15" t="s">
        <v>26</v>
      </c>
      <c r="M14" s="15" t="s">
        <v>27</v>
      </c>
      <c r="N14" s="15" t="s">
        <v>28</v>
      </c>
      <c r="O14" s="17" t="s">
        <v>29</v>
      </c>
      <c r="P14" s="18" t="s">
        <v>30</v>
      </c>
      <c r="R14" s="19"/>
      <c r="S14" s="19"/>
      <c r="T14" s="19"/>
      <c r="U14" s="19"/>
      <c r="V14" s="19"/>
      <c r="W14" s="19"/>
      <c r="X14" s="19"/>
    </row>
    <row r="15" spans="1:24" ht="12.75">
      <c r="A15" s="20" t="s">
        <v>112</v>
      </c>
      <c r="B15" s="36" t="s">
        <v>131</v>
      </c>
      <c r="C15" s="117"/>
      <c r="D15" s="32" t="s">
        <v>124</v>
      </c>
      <c r="E15" s="31" t="s">
        <v>125</v>
      </c>
      <c r="F15" s="81">
        <v>-30000</v>
      </c>
      <c r="G15" s="126"/>
      <c r="H15" s="81">
        <v>0</v>
      </c>
      <c r="I15" s="81">
        <v>-30000</v>
      </c>
      <c r="J15" s="81">
        <v>-30000</v>
      </c>
      <c r="K15" s="127"/>
      <c r="L15" s="127"/>
      <c r="M15" s="81"/>
      <c r="N15" s="81">
        <v>500</v>
      </c>
      <c r="O15" s="128"/>
      <c r="P15" s="129"/>
      <c r="Q15" s="83">
        <f>F15+G15+H15-I15</f>
        <v>0</v>
      </c>
      <c r="R15" s="28" t="str">
        <f>ELOLAP!$F$7</f>
        <v>R06</v>
      </c>
      <c r="S15" s="28">
        <f>ELOLAP!$G$7</f>
        <v>202001</v>
      </c>
      <c r="T15" s="29" t="str">
        <f>ELOLAP!$H$7</f>
        <v>00000000</v>
      </c>
      <c r="U15" s="28" t="str">
        <f>ELOLAP!$I$7</f>
        <v>20200214</v>
      </c>
      <c r="V15" s="19" t="s">
        <v>105</v>
      </c>
      <c r="W15" s="19" t="s">
        <v>111</v>
      </c>
      <c r="X15" s="30" t="str">
        <f>R15&amp;","&amp;S15&amp;","&amp;T15&amp;","&amp;U15&amp;","&amp;V15&amp;","&amp;W15&amp;","&amp;"@"&amp;W15&amp;"00"&amp;A15&amp;","&amp;B15&amp;","&amp;C15&amp;","&amp;D15&amp;","&amp;E15&amp;","&amp;F15&amp;","&amp;G15&amp;","&amp;H15&amp;","&amp;I15&amp;","&amp;J15&amp;","&amp;K15&amp;","&amp;L15&amp;","&amp;M15&amp;","&amp;N15&amp;","&amp;O15&amp;","&amp;P15</f>
        <v>R06,202001,00000000,20200214,E,BEFK2AFK,@BEFK2AFK0001,BFSZLAK,,DE,EUR,-30000,,0,-30000,-30000,,,,500,,</v>
      </c>
    </row>
    <row r="16" spans="1:24" ht="12.75">
      <c r="A16" s="20" t="s">
        <v>113</v>
      </c>
      <c r="B16" s="36" t="s">
        <v>132</v>
      </c>
      <c r="C16" s="117"/>
      <c r="D16" s="32" t="s">
        <v>124</v>
      </c>
      <c r="E16" s="31" t="s">
        <v>125</v>
      </c>
      <c r="F16" s="81">
        <v>22000</v>
      </c>
      <c r="G16" s="126">
        <v>-2000</v>
      </c>
      <c r="H16" s="81">
        <v>2000</v>
      </c>
      <c r="I16" s="81">
        <v>22000</v>
      </c>
      <c r="J16" s="81">
        <v>22000</v>
      </c>
      <c r="K16" s="127"/>
      <c r="L16" s="127"/>
      <c r="M16" s="81"/>
      <c r="N16" s="81">
        <v>300</v>
      </c>
      <c r="O16" s="128"/>
      <c r="P16" s="129"/>
      <c r="Q16" s="83">
        <f>F16+G16+H16-I16</f>
        <v>0</v>
      </c>
      <c r="R16" s="28" t="str">
        <f>ELOLAP!$F$7</f>
        <v>R06</v>
      </c>
      <c r="S16" s="28">
        <f>ELOLAP!$G$7</f>
        <v>202001</v>
      </c>
      <c r="T16" s="29" t="str">
        <f>ELOLAP!$H$7</f>
        <v>00000000</v>
      </c>
      <c r="U16" s="28" t="str">
        <f>ELOLAP!$I$7</f>
        <v>20200214</v>
      </c>
      <c r="V16" s="19" t="s">
        <v>105</v>
      </c>
      <c r="W16" s="19" t="s">
        <v>111</v>
      </c>
      <c r="X16" s="30" t="str">
        <f>R16&amp;","&amp;S16&amp;","&amp;T16&amp;","&amp;U16&amp;","&amp;V16&amp;","&amp;W16&amp;","&amp;"@"&amp;W16&amp;"00"&amp;A16&amp;","&amp;B16&amp;","&amp;C16&amp;","&amp;D16&amp;","&amp;E16&amp;","&amp;F16&amp;","&amp;G16&amp;","&amp;H16&amp;","&amp;I16&amp;","&amp;J16&amp;","&amp;K16&amp;","&amp;L16&amp;","&amp;M16&amp;","&amp;N16&amp;","&amp;O16&amp;","&amp;P16</f>
        <v>R06,202001,00000000,20200214,E,BEFK2AFK,@BEFK2AFK0002,NBFSZLAK,,DE,EUR,22000,-2000,2000,22000,22000,,,,300,,</v>
      </c>
    </row>
    <row r="17" spans="1:24" ht="12.75">
      <c r="A17" s="20" t="s">
        <v>114</v>
      </c>
      <c r="B17" s="36" t="s">
        <v>132</v>
      </c>
      <c r="C17" s="117"/>
      <c r="D17" s="32" t="s">
        <v>133</v>
      </c>
      <c r="E17" s="31" t="s">
        <v>127</v>
      </c>
      <c r="F17" s="81">
        <v>-20000</v>
      </c>
      <c r="G17" s="126">
        <v>10000</v>
      </c>
      <c r="H17" s="81">
        <v>0</v>
      </c>
      <c r="I17" s="81">
        <v>-10000</v>
      </c>
      <c r="J17" s="81">
        <v>-10000</v>
      </c>
      <c r="K17" s="127"/>
      <c r="L17" s="127"/>
      <c r="M17" s="81">
        <v>100</v>
      </c>
      <c r="N17" s="81">
        <v>300</v>
      </c>
      <c r="O17" s="128"/>
      <c r="P17" s="129"/>
      <c r="Q17" s="83">
        <f>F17+G17+H17-I17</f>
        <v>0</v>
      </c>
      <c r="R17" s="28" t="str">
        <f>ELOLAP!$F$7</f>
        <v>R06</v>
      </c>
      <c r="S17" s="28">
        <f>ELOLAP!$G$7</f>
        <v>202001</v>
      </c>
      <c r="T17" s="29" t="str">
        <f>ELOLAP!$H$7</f>
        <v>00000000</v>
      </c>
      <c r="U17" s="28" t="str">
        <f>ELOLAP!$I$7</f>
        <v>20200214</v>
      </c>
      <c r="V17" s="19" t="s">
        <v>105</v>
      </c>
      <c r="W17" s="19" t="s">
        <v>111</v>
      </c>
      <c r="X17" s="30" t="str">
        <f>R17&amp;","&amp;S17&amp;","&amp;T17&amp;","&amp;U17&amp;","&amp;V17&amp;","&amp;W17&amp;","&amp;"@"&amp;W17&amp;"00"&amp;A17&amp;","&amp;B17&amp;","&amp;C17&amp;","&amp;D17&amp;","&amp;E17&amp;","&amp;F17&amp;","&amp;G17&amp;","&amp;H17&amp;","&amp;I17&amp;","&amp;J17&amp;","&amp;K17&amp;","&amp;L17&amp;","&amp;M17&amp;","&amp;N17&amp;","&amp;O17&amp;","&amp;P17</f>
        <v>R06,202001,00000000,20200214,E,BEFK2AFK,@BEFK2AFK0003,NBFSZLAK,,US,USD,-20000,10000,0,-10000,-10000,,,100,300,,</v>
      </c>
    </row>
    <row r="18" spans="1:24" ht="13.5" thickBot="1">
      <c r="A18" s="119" t="s">
        <v>115</v>
      </c>
      <c r="B18" s="111"/>
      <c r="C18" s="130"/>
      <c r="D18" s="130"/>
      <c r="E18" s="74"/>
      <c r="F18" s="76"/>
      <c r="G18" s="77"/>
      <c r="H18" s="76"/>
      <c r="I18" s="76"/>
      <c r="J18" s="76"/>
      <c r="K18" s="76"/>
      <c r="L18" s="76"/>
      <c r="M18" s="76"/>
      <c r="N18" s="76"/>
      <c r="O18" s="76"/>
      <c r="P18" s="78"/>
      <c r="R18" s="19"/>
      <c r="S18" s="19"/>
      <c r="T18" s="19"/>
      <c r="U18" s="19"/>
      <c r="V18" s="19"/>
      <c r="W18" s="19"/>
      <c r="X18" s="30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</sheetData>
  <sheetProtection/>
  <mergeCells count="21">
    <mergeCell ref="C2:G2"/>
    <mergeCell ref="A3:I3"/>
    <mergeCell ref="A9:E9"/>
    <mergeCell ref="A10:A13"/>
    <mergeCell ref="B10:B13"/>
    <mergeCell ref="H12:H13"/>
    <mergeCell ref="C10:C13"/>
    <mergeCell ref="D10:D13"/>
    <mergeCell ref="F11:F13"/>
    <mergeCell ref="K10:P10"/>
    <mergeCell ref="F10:J10"/>
    <mergeCell ref="K11:K13"/>
    <mergeCell ref="G11:H11"/>
    <mergeCell ref="L11:O11"/>
    <mergeCell ref="O12:O13"/>
    <mergeCell ref="G12:G13"/>
    <mergeCell ref="I11:I13"/>
    <mergeCell ref="J11:J13"/>
    <mergeCell ref="P11:P13"/>
    <mergeCell ref="E10:E13"/>
    <mergeCell ref="L12:N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R22"/>
  <sheetViews>
    <sheetView zoomScalePageLayoutView="0" workbookViewId="0" topLeftCell="A11">
      <selection activeCell="L18" sqref="L18"/>
    </sheetView>
  </sheetViews>
  <sheetFormatPr defaultColWidth="9.140625" defaultRowHeight="12.75"/>
  <cols>
    <col min="1" max="1" width="8.28125" style="1" customWidth="1"/>
    <col min="2" max="2" width="13.421875" style="1" customWidth="1"/>
    <col min="3" max="3" width="12.421875" style="4" customWidth="1"/>
    <col min="4" max="4" width="13.140625" style="4" customWidth="1"/>
    <col min="5" max="5" width="10.140625" style="4" customWidth="1"/>
    <col min="6" max="6" width="11.00390625" style="1" customWidth="1"/>
    <col min="7" max="7" width="11.140625" style="1" customWidth="1"/>
    <col min="8" max="8" width="9.7109375" style="1" customWidth="1"/>
    <col min="9" max="9" width="11.8515625" style="1" customWidth="1"/>
    <col min="10" max="10" width="10.8515625" style="1" customWidth="1"/>
    <col min="11" max="11" width="10.7109375" style="1" customWidth="1"/>
    <col min="12" max="12" width="10.00390625" style="4" customWidth="1"/>
    <col min="13" max="13" width="9.8515625" style="4" customWidth="1"/>
    <col min="14" max="14" width="9.7109375" style="4" customWidth="1"/>
    <col min="15" max="16" width="9.140625" style="4" customWidth="1"/>
    <col min="17" max="17" width="10.8515625" style="4" customWidth="1"/>
    <col min="18" max="18" width="95.140625" style="1" bestFit="1" customWidth="1"/>
    <col min="19" max="16384" width="9.140625" style="1" customWidth="1"/>
  </cols>
  <sheetData>
    <row r="1" ht="12.75"/>
    <row r="2" spans="1:10" ht="15.75">
      <c r="A2" s="2"/>
      <c r="B2" s="2"/>
      <c r="C2" s="174" t="s">
        <v>85</v>
      </c>
      <c r="D2" s="174"/>
      <c r="E2" s="174"/>
      <c r="F2" s="174"/>
      <c r="G2" s="174"/>
      <c r="H2" s="2"/>
      <c r="I2" s="2"/>
      <c r="J2" s="2"/>
    </row>
    <row r="3" spans="1:10" ht="15.75">
      <c r="A3" s="174" t="s">
        <v>86</v>
      </c>
      <c r="B3" s="174"/>
      <c r="C3" s="174"/>
      <c r="D3" s="174"/>
      <c r="E3" s="174"/>
      <c r="F3" s="174"/>
      <c r="G3" s="174"/>
      <c r="H3" s="174"/>
      <c r="I3" s="174"/>
      <c r="J3" s="174"/>
    </row>
    <row r="4" ht="12.75"/>
    <row r="5" ht="12.75">
      <c r="A5" s="41"/>
    </row>
    <row r="6" ht="12.75">
      <c r="A6" s="41"/>
    </row>
    <row r="7" ht="12.75">
      <c r="A7" s="41"/>
    </row>
    <row r="8" ht="12.75"/>
    <row r="9" ht="12.75">
      <c r="A9" s="6" t="s">
        <v>76</v>
      </c>
    </row>
    <row r="10" ht="13.5" thickBot="1">
      <c r="A10" s="7" t="s">
        <v>84</v>
      </c>
    </row>
    <row r="11" spans="1:9" ht="13.5" thickBot="1">
      <c r="A11" s="192" t="s">
        <v>71</v>
      </c>
      <c r="B11" s="193"/>
      <c r="C11" s="193"/>
      <c r="D11" s="193"/>
      <c r="E11" s="194"/>
      <c r="F11" s="80"/>
      <c r="H11" s="7"/>
      <c r="I11" s="80"/>
    </row>
    <row r="12" spans="1:10" ht="13.5" customHeight="1" thickBot="1">
      <c r="A12" s="188" t="s">
        <v>0</v>
      </c>
      <c r="B12" s="212" t="s">
        <v>46</v>
      </c>
      <c r="C12" s="180" t="s">
        <v>69</v>
      </c>
      <c r="D12" s="195" t="s">
        <v>87</v>
      </c>
      <c r="E12" s="195" t="s">
        <v>89</v>
      </c>
      <c r="F12" s="209" t="s">
        <v>42</v>
      </c>
      <c r="G12" s="210"/>
      <c r="H12" s="210"/>
      <c r="I12" s="210"/>
      <c r="J12" s="211"/>
    </row>
    <row r="13" spans="1:10" ht="12.75" customHeight="1">
      <c r="A13" s="189"/>
      <c r="B13" s="213"/>
      <c r="C13" s="181"/>
      <c r="D13" s="196"/>
      <c r="E13" s="196"/>
      <c r="F13" s="184" t="s">
        <v>55</v>
      </c>
      <c r="G13" s="190" t="s">
        <v>7</v>
      </c>
      <c r="H13" s="197"/>
      <c r="I13" s="182" t="s">
        <v>56</v>
      </c>
      <c r="J13" s="195" t="s">
        <v>57</v>
      </c>
    </row>
    <row r="14" spans="1:10" ht="12.75" customHeight="1">
      <c r="A14" s="189"/>
      <c r="B14" s="213"/>
      <c r="C14" s="181"/>
      <c r="D14" s="196"/>
      <c r="E14" s="196"/>
      <c r="F14" s="185"/>
      <c r="G14" s="186" t="s">
        <v>9</v>
      </c>
      <c r="H14" s="186" t="s">
        <v>10</v>
      </c>
      <c r="I14" s="183"/>
      <c r="J14" s="196"/>
    </row>
    <row r="15" spans="1:18" ht="72.75" customHeight="1" thickBot="1">
      <c r="A15" s="189"/>
      <c r="B15" s="213"/>
      <c r="C15" s="181"/>
      <c r="D15" s="196"/>
      <c r="E15" s="196"/>
      <c r="F15" s="185"/>
      <c r="G15" s="187"/>
      <c r="H15" s="208"/>
      <c r="I15" s="183"/>
      <c r="J15" s="196"/>
      <c r="L15" s="11" t="s">
        <v>97</v>
      </c>
      <c r="M15" s="11" t="s">
        <v>98</v>
      </c>
      <c r="N15" s="11" t="s">
        <v>99</v>
      </c>
      <c r="O15" s="11" t="s">
        <v>100</v>
      </c>
      <c r="P15" s="11" t="s">
        <v>101</v>
      </c>
      <c r="Q15" s="12" t="s">
        <v>102</v>
      </c>
      <c r="R15" s="7" t="s">
        <v>103</v>
      </c>
    </row>
    <row r="16" spans="1:18" ht="12.75">
      <c r="A16" s="53"/>
      <c r="B16" s="116" t="s">
        <v>16</v>
      </c>
      <c r="C16" s="15" t="s">
        <v>17</v>
      </c>
      <c r="D16" s="15" t="s">
        <v>18</v>
      </c>
      <c r="E16" s="15" t="s">
        <v>19</v>
      </c>
      <c r="F16" s="15" t="s">
        <v>20</v>
      </c>
      <c r="G16" s="14" t="s">
        <v>21</v>
      </c>
      <c r="H16" s="14" t="s">
        <v>22</v>
      </c>
      <c r="I16" s="15" t="s">
        <v>23</v>
      </c>
      <c r="J16" s="57" t="s">
        <v>68</v>
      </c>
      <c r="L16" s="19"/>
      <c r="M16" s="19"/>
      <c r="N16" s="19"/>
      <c r="O16" s="19"/>
      <c r="P16" s="19"/>
      <c r="Q16" s="19"/>
      <c r="R16" s="19"/>
    </row>
    <row r="17" spans="1:18" ht="12.75">
      <c r="A17" s="20" t="s">
        <v>112</v>
      </c>
      <c r="B17" s="21" t="s">
        <v>128</v>
      </c>
      <c r="C17" s="32" t="s">
        <v>123</v>
      </c>
      <c r="D17" s="32" t="s">
        <v>124</v>
      </c>
      <c r="E17" s="31" t="s">
        <v>125</v>
      </c>
      <c r="F17" s="81">
        <v>0</v>
      </c>
      <c r="G17" s="81">
        <v>500000</v>
      </c>
      <c r="H17" s="81"/>
      <c r="I17" s="81">
        <v>500000</v>
      </c>
      <c r="J17" s="82">
        <v>500000</v>
      </c>
      <c r="K17" s="83">
        <f>F17+G17+H17-I17</f>
        <v>0</v>
      </c>
      <c r="L17" s="28" t="str">
        <f>ELOLAP!$F$7</f>
        <v>R06</v>
      </c>
      <c r="M17" s="28">
        <f>ELOLAP!$G$7</f>
        <v>202001</v>
      </c>
      <c r="N17" s="29" t="str">
        <f>ELOLAP!$H$7</f>
        <v>00000000</v>
      </c>
      <c r="O17" s="28" t="str">
        <f>ELOLAP!$I$7</f>
        <v>20200214</v>
      </c>
      <c r="P17" s="19" t="s">
        <v>105</v>
      </c>
      <c r="Q17" s="19" t="s">
        <v>119</v>
      </c>
      <c r="R17" s="30" t="str">
        <f>L17&amp;","&amp;M17&amp;","&amp;N17&amp;","&amp;O17&amp;","&amp;P17&amp;","&amp;Q17&amp;","&amp;"@"&amp;Q17&amp;"00"&amp;A17&amp;","&amp;B17&amp;","&amp;C17&amp;","&amp;D17&amp;","&amp;E17&amp;","&amp;F17&amp;","&amp;G17&amp;","&amp;H17&amp;","&amp;I17&amp;","&amp;J17</f>
        <v>R06,202001,00000000,20200214,E,BEFK3AFK,@BEFK3AFK0001,KERHITK,R,DE,EUR,0,500000,,500000,500000</v>
      </c>
    </row>
    <row r="18" spans="1:18" ht="12.75">
      <c r="A18" s="20" t="s">
        <v>113</v>
      </c>
      <c r="B18" s="21"/>
      <c r="C18" s="32"/>
      <c r="D18" s="32"/>
      <c r="E18" s="31"/>
      <c r="F18" s="81"/>
      <c r="G18" s="81"/>
      <c r="H18" s="81"/>
      <c r="I18" s="81"/>
      <c r="J18" s="82"/>
      <c r="L18" s="19"/>
      <c r="M18" s="19"/>
      <c r="N18" s="19"/>
      <c r="O18" s="19"/>
      <c r="P18" s="19"/>
      <c r="Q18" s="19"/>
      <c r="R18" s="30"/>
    </row>
    <row r="19" spans="1:18" ht="12.75">
      <c r="A19" s="20" t="s">
        <v>114</v>
      </c>
      <c r="B19" s="21"/>
      <c r="C19" s="32"/>
      <c r="D19" s="32"/>
      <c r="E19" s="31"/>
      <c r="F19" s="81"/>
      <c r="G19" s="81"/>
      <c r="H19" s="81"/>
      <c r="I19" s="81"/>
      <c r="J19" s="82"/>
      <c r="L19" s="19"/>
      <c r="M19" s="19"/>
      <c r="N19" s="19"/>
      <c r="O19" s="19"/>
      <c r="P19" s="19"/>
      <c r="Q19" s="19"/>
      <c r="R19" s="30"/>
    </row>
    <row r="20" spans="1:18" ht="12.75">
      <c r="A20" s="20" t="s">
        <v>115</v>
      </c>
      <c r="B20" s="121"/>
      <c r="C20" s="32"/>
      <c r="D20" s="32"/>
      <c r="E20" s="31"/>
      <c r="F20" s="58"/>
      <c r="G20" s="58"/>
      <c r="H20" s="58"/>
      <c r="I20" s="58"/>
      <c r="J20" s="59"/>
      <c r="L20" s="19"/>
      <c r="M20" s="19"/>
      <c r="N20" s="19"/>
      <c r="O20" s="19"/>
      <c r="P20" s="19"/>
      <c r="Q20" s="19"/>
      <c r="R20" s="30"/>
    </row>
    <row r="21" spans="1:18" ht="13.5" thickBot="1">
      <c r="A21" s="119" t="s">
        <v>116</v>
      </c>
      <c r="B21" s="84"/>
      <c r="C21" s="85"/>
      <c r="D21" s="52"/>
      <c r="E21" s="85"/>
      <c r="F21" s="86"/>
      <c r="G21" s="86"/>
      <c r="H21" s="86"/>
      <c r="I21" s="86"/>
      <c r="J21" s="87"/>
      <c r="L21" s="19"/>
      <c r="M21" s="19"/>
      <c r="N21" s="19"/>
      <c r="O21" s="19"/>
      <c r="P21" s="19"/>
      <c r="Q21" s="19"/>
      <c r="R21" s="30"/>
    </row>
    <row r="22" spans="1:18" ht="12.75">
      <c r="A22" s="41"/>
      <c r="L22" s="19"/>
      <c r="M22" s="19"/>
      <c r="N22" s="19"/>
      <c r="O22" s="19"/>
      <c r="P22" s="19"/>
      <c r="Q22" s="19"/>
      <c r="R22" s="30"/>
    </row>
    <row r="27" ht="12.75"/>
    <row r="28" ht="12.75"/>
    <row r="29" ht="12.75"/>
    <row r="30" ht="12.75"/>
  </sheetData>
  <sheetProtection/>
  <mergeCells count="15">
    <mergeCell ref="C12:C15"/>
    <mergeCell ref="D12:D15"/>
    <mergeCell ref="E12:E15"/>
    <mergeCell ref="G13:H13"/>
    <mergeCell ref="I13:I15"/>
    <mergeCell ref="J13:J15"/>
    <mergeCell ref="G14:G15"/>
    <mergeCell ref="H14:H15"/>
    <mergeCell ref="F12:J12"/>
    <mergeCell ref="F13:F15"/>
    <mergeCell ref="C2:G2"/>
    <mergeCell ref="A3:J3"/>
    <mergeCell ref="A11:E11"/>
    <mergeCell ref="A12:A15"/>
    <mergeCell ref="B12:B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4">
      <selection activeCell="G28" sqref="G28"/>
    </sheetView>
  </sheetViews>
  <sheetFormatPr defaultColWidth="9.140625" defaultRowHeight="12.75"/>
  <cols>
    <col min="1" max="1" width="8.28125" style="1" customWidth="1"/>
    <col min="2" max="2" width="13.421875" style="1" customWidth="1"/>
    <col min="3" max="3" width="12.421875" style="1" customWidth="1"/>
    <col min="4" max="4" width="13.140625" style="1" customWidth="1"/>
    <col min="5" max="5" width="10.140625" style="1" customWidth="1"/>
    <col min="6" max="6" width="11.0039062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0.7109375" style="1" customWidth="1"/>
    <col min="11" max="11" width="12.421875" style="1" customWidth="1"/>
    <col min="12" max="12" width="9.8515625" style="1" customWidth="1"/>
    <col min="13" max="13" width="9.7109375" style="1" customWidth="1"/>
    <col min="14" max="14" width="9.140625" style="1" customWidth="1"/>
    <col min="15" max="15" width="11.57421875" style="1" customWidth="1"/>
    <col min="16" max="16" width="10.8515625" style="1" customWidth="1"/>
    <col min="17" max="21" width="9.140625" style="4" customWidth="1"/>
    <col min="22" max="22" width="13.28125" style="4" customWidth="1"/>
    <col min="23" max="23" width="117.421875" style="1" bestFit="1" customWidth="1"/>
    <col min="24" max="16384" width="9.140625" style="1" customWidth="1"/>
  </cols>
  <sheetData>
    <row r="1" spans="1:9" ht="15.75">
      <c r="A1" s="2"/>
      <c r="B1" s="2"/>
      <c r="C1" s="174" t="s">
        <v>85</v>
      </c>
      <c r="D1" s="174"/>
      <c r="E1" s="174"/>
      <c r="F1" s="174"/>
      <c r="G1" s="174"/>
      <c r="H1" s="2"/>
      <c r="I1" s="2"/>
    </row>
    <row r="2" spans="1:9" ht="15.75">
      <c r="A2" s="174" t="s">
        <v>86</v>
      </c>
      <c r="B2" s="174"/>
      <c r="C2" s="174"/>
      <c r="D2" s="174"/>
      <c r="E2" s="174"/>
      <c r="F2" s="174"/>
      <c r="G2" s="174"/>
      <c r="H2" s="174"/>
      <c r="I2" s="174"/>
    </row>
    <row r="3" ht="12.75"/>
    <row r="4" ht="12.75"/>
    <row r="5" ht="12.75"/>
    <row r="6" spans="1:17" ht="12.75">
      <c r="A6" s="6" t="s">
        <v>77</v>
      </c>
      <c r="Q6" s="43"/>
    </row>
    <row r="7" spans="1:17" ht="12.75" customHeight="1" thickBot="1">
      <c r="A7" s="7" t="s">
        <v>84</v>
      </c>
      <c r="Q7" s="43"/>
    </row>
    <row r="8" spans="1:17" ht="12.75" customHeight="1" thickBot="1">
      <c r="A8" s="192" t="s">
        <v>72</v>
      </c>
      <c r="B8" s="193"/>
      <c r="C8" s="193"/>
      <c r="D8" s="193"/>
      <c r="E8" s="193"/>
      <c r="F8" s="194"/>
      <c r="G8" s="47"/>
      <c r="H8" s="47"/>
      <c r="I8" s="47"/>
      <c r="J8" s="47"/>
      <c r="K8" s="47"/>
      <c r="L8" s="47"/>
      <c r="M8" s="30"/>
      <c r="O8" s="30"/>
      <c r="Q8" s="43"/>
    </row>
    <row r="9" spans="1:17" ht="13.5" thickBot="1">
      <c r="A9" s="188" t="s">
        <v>0</v>
      </c>
      <c r="B9" s="180" t="s">
        <v>46</v>
      </c>
      <c r="C9" s="180" t="s">
        <v>34</v>
      </c>
      <c r="D9" s="195" t="s">
        <v>87</v>
      </c>
      <c r="E9" s="207" t="s">
        <v>89</v>
      </c>
      <c r="F9" s="175" t="s">
        <v>42</v>
      </c>
      <c r="G9" s="176"/>
      <c r="H9" s="176"/>
      <c r="I9" s="176"/>
      <c r="J9" s="211"/>
      <c r="K9" s="198" t="s">
        <v>5</v>
      </c>
      <c r="L9" s="199"/>
      <c r="M9" s="199"/>
      <c r="N9" s="199"/>
      <c r="O9" s="200"/>
      <c r="Q9" s="43"/>
    </row>
    <row r="10" spans="1:17" ht="12.75" customHeight="1">
      <c r="A10" s="189"/>
      <c r="B10" s="181"/>
      <c r="C10" s="181"/>
      <c r="D10" s="196"/>
      <c r="E10" s="183"/>
      <c r="F10" s="184" t="s">
        <v>55</v>
      </c>
      <c r="G10" s="201" t="s">
        <v>7</v>
      </c>
      <c r="H10" s="201"/>
      <c r="I10" s="182" t="s">
        <v>56</v>
      </c>
      <c r="J10" s="195" t="s">
        <v>57</v>
      </c>
      <c r="K10" s="184" t="s">
        <v>67</v>
      </c>
      <c r="L10" s="190" t="s">
        <v>7</v>
      </c>
      <c r="M10" s="191"/>
      <c r="N10" s="191"/>
      <c r="O10" s="202" t="s">
        <v>65</v>
      </c>
      <c r="Q10" s="43"/>
    </row>
    <row r="11" spans="1:17" ht="12.75">
      <c r="A11" s="189"/>
      <c r="B11" s="181"/>
      <c r="C11" s="181"/>
      <c r="D11" s="196"/>
      <c r="E11" s="183"/>
      <c r="F11" s="185"/>
      <c r="G11" s="216" t="s">
        <v>9</v>
      </c>
      <c r="H11" s="201" t="s">
        <v>10</v>
      </c>
      <c r="I11" s="183"/>
      <c r="J11" s="196"/>
      <c r="K11" s="185"/>
      <c r="L11" s="190" t="s">
        <v>9</v>
      </c>
      <c r="M11" s="191"/>
      <c r="N11" s="186" t="s">
        <v>10</v>
      </c>
      <c r="O11" s="196"/>
      <c r="Q11" s="43"/>
    </row>
    <row r="12" spans="1:23" ht="64.5" customHeight="1" thickBot="1">
      <c r="A12" s="189"/>
      <c r="B12" s="181"/>
      <c r="C12" s="181"/>
      <c r="D12" s="196"/>
      <c r="E12" s="183"/>
      <c r="F12" s="206"/>
      <c r="G12" s="217"/>
      <c r="H12" s="215"/>
      <c r="I12" s="214"/>
      <c r="J12" s="203"/>
      <c r="K12" s="206"/>
      <c r="L12" s="52" t="s">
        <v>66</v>
      </c>
      <c r="M12" s="52" t="s">
        <v>14</v>
      </c>
      <c r="N12" s="187"/>
      <c r="O12" s="203"/>
      <c r="Q12" s="11" t="s">
        <v>97</v>
      </c>
      <c r="R12" s="11" t="s">
        <v>98</v>
      </c>
      <c r="S12" s="11" t="s">
        <v>99</v>
      </c>
      <c r="T12" s="11" t="s">
        <v>100</v>
      </c>
      <c r="U12" s="11" t="s">
        <v>101</v>
      </c>
      <c r="V12" s="12" t="s">
        <v>102</v>
      </c>
      <c r="W12" s="7" t="s">
        <v>103</v>
      </c>
    </row>
    <row r="13" spans="1:23" ht="12.75">
      <c r="A13" s="53"/>
      <c r="B13" s="13" t="s">
        <v>16</v>
      </c>
      <c r="C13" s="15" t="s">
        <v>17</v>
      </c>
      <c r="D13" s="15" t="s">
        <v>18</v>
      </c>
      <c r="E13" s="15" t="s">
        <v>19</v>
      </c>
      <c r="F13" s="54" t="s">
        <v>20</v>
      </c>
      <c r="G13" s="55" t="s">
        <v>21</v>
      </c>
      <c r="H13" s="56" t="s">
        <v>22</v>
      </c>
      <c r="I13" s="56" t="s">
        <v>23</v>
      </c>
      <c r="J13" s="56" t="s">
        <v>40</v>
      </c>
      <c r="K13" s="14" t="s">
        <v>25</v>
      </c>
      <c r="L13" s="14" t="s">
        <v>26</v>
      </c>
      <c r="M13" s="14" t="s">
        <v>27</v>
      </c>
      <c r="N13" s="14" t="s">
        <v>28</v>
      </c>
      <c r="O13" s="57" t="s">
        <v>29</v>
      </c>
      <c r="Q13" s="19"/>
      <c r="R13" s="19"/>
      <c r="S13" s="19"/>
      <c r="T13" s="19"/>
      <c r="U13" s="19"/>
      <c r="V13" s="19"/>
      <c r="W13" s="19"/>
    </row>
    <row r="14" spans="1:23" ht="12.75">
      <c r="A14" s="20" t="s">
        <v>112</v>
      </c>
      <c r="B14" s="36" t="s">
        <v>134</v>
      </c>
      <c r="C14" s="32" t="s">
        <v>126</v>
      </c>
      <c r="D14" s="32" t="s">
        <v>129</v>
      </c>
      <c r="E14" s="32" t="s">
        <v>125</v>
      </c>
      <c r="F14" s="148">
        <v>2000000</v>
      </c>
      <c r="G14" s="149">
        <v>10000</v>
      </c>
      <c r="H14" s="148">
        <v>0</v>
      </c>
      <c r="I14" s="148">
        <v>2010000</v>
      </c>
      <c r="J14" s="148">
        <v>2010000</v>
      </c>
      <c r="K14" s="58">
        <v>600</v>
      </c>
      <c r="L14" s="58">
        <v>250</v>
      </c>
      <c r="M14" s="58"/>
      <c r="N14" s="58">
        <v>-50</v>
      </c>
      <c r="O14" s="59">
        <v>800</v>
      </c>
      <c r="P14" s="83">
        <f>F14+G14+H14-I14+K14+L14-M14+N14-O14</f>
        <v>0</v>
      </c>
      <c r="Q14" s="28" t="str">
        <f>ELOLAP!$F$7</f>
        <v>R06</v>
      </c>
      <c r="R14" s="28">
        <f>ELOLAP!$G$7</f>
        <v>202001</v>
      </c>
      <c r="S14" s="29" t="str">
        <f>ELOLAP!$H$7</f>
        <v>00000000</v>
      </c>
      <c r="T14" s="28" t="str">
        <f>ELOLAP!$I$7</f>
        <v>20200214</v>
      </c>
      <c r="U14" s="19" t="s">
        <v>105</v>
      </c>
      <c r="V14" s="19" t="s">
        <v>120</v>
      </c>
      <c r="W14" s="30" t="str">
        <f>Q14&amp;","&amp;R14&amp;","&amp;S14&amp;","&amp;T14&amp;","&amp;U14&amp;","&amp;V14&amp;","&amp;"@"&amp;V14&amp;"00"&amp;A14&amp;","&amp;B14&amp;","&amp;C14&amp;","&amp;D14&amp;","&amp;E14&amp;","&amp;F14&amp;","&amp;G14&amp;","&amp;H14&amp;","&amp;I14&amp;","&amp;J14&amp;","&amp;K14&amp;","&amp;L14&amp;","&amp;M14&amp;","&amp;N14&amp;","&amp;O14</f>
        <v>R06,202001,00000000,20200214,E,BEFK4AFK,@BEFK4AFK0001,VALTK,H,PL,EUR,2000000,10000,0,2010000,2010000,600,250,,-50,800</v>
      </c>
    </row>
    <row r="15" spans="1:23" ht="12.75">
      <c r="A15" s="20" t="s">
        <v>113</v>
      </c>
      <c r="B15" s="63"/>
      <c r="C15" s="64"/>
      <c r="D15" s="65"/>
      <c r="E15" s="66"/>
      <c r="F15" s="66"/>
      <c r="G15" s="67"/>
      <c r="H15" s="66"/>
      <c r="I15" s="66"/>
      <c r="J15" s="66"/>
      <c r="K15" s="66"/>
      <c r="L15" s="66"/>
      <c r="M15" s="66"/>
      <c r="N15" s="66"/>
      <c r="O15" s="68"/>
      <c r="Q15" s="19"/>
      <c r="R15" s="19"/>
      <c r="S15" s="19"/>
      <c r="T15" s="19"/>
      <c r="U15" s="19"/>
      <c r="V15" s="19"/>
      <c r="W15" s="30"/>
    </row>
    <row r="16" spans="1:23" ht="12.75">
      <c r="A16" s="20" t="s">
        <v>114</v>
      </c>
      <c r="B16" s="63"/>
      <c r="C16" s="64"/>
      <c r="D16" s="65"/>
      <c r="E16" s="66"/>
      <c r="F16" s="66"/>
      <c r="G16" s="67"/>
      <c r="H16" s="66"/>
      <c r="I16" s="66"/>
      <c r="J16" s="66"/>
      <c r="K16" s="66"/>
      <c r="L16" s="66"/>
      <c r="M16" s="66"/>
      <c r="N16" s="66"/>
      <c r="O16" s="68"/>
      <c r="Q16" s="19"/>
      <c r="R16" s="19"/>
      <c r="S16" s="19"/>
      <c r="T16" s="19"/>
      <c r="U16" s="19"/>
      <c r="V16" s="19"/>
      <c r="W16" s="30"/>
    </row>
    <row r="17" spans="1:15" ht="13.5" thickBot="1">
      <c r="A17" s="119" t="s">
        <v>115</v>
      </c>
      <c r="B17" s="73"/>
      <c r="C17" s="74"/>
      <c r="D17" s="75"/>
      <c r="E17" s="76"/>
      <c r="F17" s="76"/>
      <c r="G17" s="120"/>
      <c r="H17" s="76"/>
      <c r="I17" s="76"/>
      <c r="J17" s="76"/>
      <c r="K17" s="76"/>
      <c r="L17" s="76"/>
      <c r="M17" s="76"/>
      <c r="N17" s="76"/>
      <c r="O17" s="78"/>
    </row>
    <row r="18" ht="12.75">
      <c r="A18" s="41"/>
    </row>
    <row r="19" ht="12.75">
      <c r="A19" s="41"/>
    </row>
    <row r="21" ht="12.75"/>
    <row r="22" ht="12.75"/>
    <row r="23" ht="12.75"/>
    <row r="24" ht="12.75"/>
    <row r="25" ht="12.75"/>
  </sheetData>
  <sheetProtection/>
  <mergeCells count="21">
    <mergeCell ref="E9:E12"/>
    <mergeCell ref="O10:O12"/>
    <mergeCell ref="L11:M11"/>
    <mergeCell ref="N11:N12"/>
    <mergeCell ref="K9:O9"/>
    <mergeCell ref="K10:K12"/>
    <mergeCell ref="F10:F12"/>
    <mergeCell ref="I10:I12"/>
    <mergeCell ref="J10:J12"/>
    <mergeCell ref="L10:N10"/>
    <mergeCell ref="H11:H12"/>
    <mergeCell ref="C1:G1"/>
    <mergeCell ref="A2:I2"/>
    <mergeCell ref="A8:F8"/>
    <mergeCell ref="A9:A12"/>
    <mergeCell ref="B9:B12"/>
    <mergeCell ref="D9:D12"/>
    <mergeCell ref="C9:C12"/>
    <mergeCell ref="F9:J9"/>
    <mergeCell ref="G11:G12"/>
    <mergeCell ref="G10:H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7"/>
  <sheetViews>
    <sheetView zoomScalePageLayoutView="0" workbookViewId="0" topLeftCell="A7">
      <selection activeCell="G12" sqref="G12"/>
    </sheetView>
  </sheetViews>
  <sheetFormatPr defaultColWidth="9.140625" defaultRowHeight="12.75"/>
  <cols>
    <col min="1" max="1" width="8.28125" style="1" customWidth="1"/>
    <col min="2" max="2" width="13.421875" style="1" customWidth="1"/>
    <col min="3" max="3" width="12.421875" style="1" customWidth="1"/>
    <col min="4" max="5" width="10.57421875" style="4" customWidth="1"/>
    <col min="6" max="6" width="10.140625" style="1" customWidth="1"/>
    <col min="7" max="7" width="11.00390625" style="1" customWidth="1"/>
    <col min="8" max="8" width="11.140625" style="1" customWidth="1"/>
    <col min="9" max="9" width="9.7109375" style="4" customWidth="1"/>
    <col min="10" max="10" width="9.00390625" style="4" customWidth="1"/>
    <col min="11" max="11" width="10.8515625" style="4" customWidth="1"/>
    <col min="12" max="12" width="10.7109375" style="4" customWidth="1"/>
    <col min="13" max="13" width="10.00390625" style="4" customWidth="1"/>
    <col min="14" max="14" width="9.8515625" style="4" customWidth="1"/>
    <col min="15" max="15" width="81.57421875" style="1" bestFit="1" customWidth="1"/>
    <col min="16" max="17" width="9.140625" style="1" customWidth="1"/>
    <col min="18" max="18" width="10.8515625" style="1" customWidth="1"/>
    <col min="19" max="16384" width="9.140625" style="1" customWidth="1"/>
  </cols>
  <sheetData>
    <row r="1" ht="12.75"/>
    <row r="2" spans="1:11" ht="15.75">
      <c r="A2" s="2"/>
      <c r="B2" s="2"/>
      <c r="C2" s="174" t="s">
        <v>85</v>
      </c>
      <c r="D2" s="174"/>
      <c r="E2" s="174"/>
      <c r="F2" s="174"/>
      <c r="G2" s="174"/>
      <c r="H2" s="174"/>
      <c r="I2" s="3"/>
      <c r="J2" s="3"/>
      <c r="K2" s="3"/>
    </row>
    <row r="3" spans="1:11" ht="15.75">
      <c r="A3" s="174" t="s">
        <v>86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ht="12.75"/>
    <row r="5" ht="12.75"/>
    <row r="6" ht="12.75">
      <c r="A6" s="41"/>
    </row>
    <row r="7" ht="12.75">
      <c r="A7" s="6" t="s">
        <v>78</v>
      </c>
    </row>
    <row r="8" ht="13.5" thickBot="1">
      <c r="A8" s="7" t="s">
        <v>84</v>
      </c>
    </row>
    <row r="9" spans="1:6" ht="13.5" thickBot="1">
      <c r="A9" s="192" t="s">
        <v>54</v>
      </c>
      <c r="B9" s="193"/>
      <c r="C9" s="218"/>
      <c r="D9" s="219"/>
      <c r="E9" s="89"/>
      <c r="F9" s="62"/>
    </row>
    <row r="10" spans="1:15" ht="77.25" thickBot="1">
      <c r="A10" s="112" t="s">
        <v>0</v>
      </c>
      <c r="B10" s="113" t="s">
        <v>50</v>
      </c>
      <c r="C10" s="8" t="s">
        <v>49</v>
      </c>
      <c r="D10" s="9" t="s">
        <v>87</v>
      </c>
      <c r="E10" s="9" t="s">
        <v>89</v>
      </c>
      <c r="F10" s="114" t="s">
        <v>53</v>
      </c>
      <c r="G10" s="8" t="s">
        <v>51</v>
      </c>
      <c r="I10" s="11" t="s">
        <v>97</v>
      </c>
      <c r="J10" s="11" t="s">
        <v>98</v>
      </c>
      <c r="K10" s="11" t="s">
        <v>99</v>
      </c>
      <c r="L10" s="11" t="s">
        <v>100</v>
      </c>
      <c r="M10" s="11" t="s">
        <v>101</v>
      </c>
      <c r="N10" s="12" t="s">
        <v>102</v>
      </c>
      <c r="O10" s="7" t="s">
        <v>103</v>
      </c>
    </row>
    <row r="11" spans="1:15" ht="12.75">
      <c r="A11" s="115"/>
      <c r="B11" s="116" t="s">
        <v>16</v>
      </c>
      <c r="C11" s="14" t="s">
        <v>17</v>
      </c>
      <c r="D11" s="15" t="s">
        <v>18</v>
      </c>
      <c r="E11" s="15" t="s">
        <v>19</v>
      </c>
      <c r="F11" s="17" t="s">
        <v>20</v>
      </c>
      <c r="G11" s="18" t="s">
        <v>21</v>
      </c>
      <c r="I11" s="19"/>
      <c r="J11" s="19"/>
      <c r="K11" s="19"/>
      <c r="L11" s="19"/>
      <c r="M11" s="19"/>
      <c r="N11" s="19"/>
      <c r="O11" s="19"/>
    </row>
    <row r="12" spans="1:15" ht="12.75">
      <c r="A12" s="20" t="s">
        <v>112</v>
      </c>
      <c r="B12" s="36" t="s">
        <v>132</v>
      </c>
      <c r="C12" s="117"/>
      <c r="D12" s="32" t="s">
        <v>124</v>
      </c>
      <c r="E12" s="31" t="s">
        <v>125</v>
      </c>
      <c r="F12" s="22" t="s">
        <v>135</v>
      </c>
      <c r="G12" s="147">
        <v>2000</v>
      </c>
      <c r="I12" s="28" t="str">
        <f>ELOLAP!$F$7</f>
        <v>R06</v>
      </c>
      <c r="J12" s="28">
        <f>ELOLAP!$G$7</f>
        <v>202001</v>
      </c>
      <c r="K12" s="29" t="str">
        <f>ELOLAP!$H$7</f>
        <v>00000000</v>
      </c>
      <c r="L12" s="28" t="str">
        <f>ELOLAP!$I$7</f>
        <v>20200214</v>
      </c>
      <c r="M12" s="19" t="s">
        <v>105</v>
      </c>
      <c r="N12" s="19" t="s">
        <v>121</v>
      </c>
      <c r="O12" s="30" t="str">
        <f>I12&amp;","&amp;J12&amp;","&amp;K12&amp;","&amp;L12&amp;","&amp;M12&amp;","&amp;N12&amp;","&amp;"@"&amp;N12&amp;"00"&amp;A12&amp;","&amp;B12&amp;","&amp;C12&amp;","&amp;D12&amp;","&amp;E12&amp;","&amp;F12&amp;","&amp;G12</f>
        <v>R06,202001,00000000,20200214,E,BEFK5AFK,@BEFK5AFK0001,NBFSZLAK,,DE,EUR,HIBA,2000</v>
      </c>
    </row>
    <row r="13" spans="1:15" ht="12.75">
      <c r="A13" s="20" t="s">
        <v>113</v>
      </c>
      <c r="B13" s="21"/>
      <c r="C13" s="22"/>
      <c r="D13" s="106"/>
      <c r="E13" s="106"/>
      <c r="F13" s="22"/>
      <c r="G13" s="27"/>
      <c r="I13" s="19"/>
      <c r="J13" s="19"/>
      <c r="K13" s="19"/>
      <c r="L13" s="19"/>
      <c r="M13" s="19"/>
      <c r="N13" s="19"/>
      <c r="O13" s="30"/>
    </row>
    <row r="14" spans="1:15" ht="12.75">
      <c r="A14" s="20" t="s">
        <v>114</v>
      </c>
      <c r="B14" s="21"/>
      <c r="C14" s="22"/>
      <c r="D14" s="106"/>
      <c r="E14" s="106"/>
      <c r="F14" s="22"/>
      <c r="G14" s="27"/>
      <c r="I14" s="19"/>
      <c r="J14" s="19"/>
      <c r="K14" s="19"/>
      <c r="L14" s="19"/>
      <c r="M14" s="19"/>
      <c r="N14" s="19"/>
      <c r="O14" s="30"/>
    </row>
    <row r="15" spans="1:15" ht="12.75">
      <c r="A15" s="20" t="s">
        <v>115</v>
      </c>
      <c r="B15" s="36"/>
      <c r="C15" s="32"/>
      <c r="D15" s="32"/>
      <c r="E15" s="31"/>
      <c r="F15" s="22"/>
      <c r="G15" s="27"/>
      <c r="I15" s="19"/>
      <c r="J15" s="19"/>
      <c r="K15" s="19"/>
      <c r="L15" s="19"/>
      <c r="M15" s="19"/>
      <c r="N15" s="19"/>
      <c r="O15" s="30"/>
    </row>
    <row r="16" spans="1:15" ht="12.75">
      <c r="A16" s="20" t="s">
        <v>116</v>
      </c>
      <c r="B16" s="118"/>
      <c r="C16" s="32"/>
      <c r="D16" s="32"/>
      <c r="E16" s="31"/>
      <c r="F16" s="22"/>
      <c r="G16" s="27"/>
      <c r="I16" s="19"/>
      <c r="J16" s="19"/>
      <c r="K16" s="19"/>
      <c r="L16" s="19"/>
      <c r="M16" s="19"/>
      <c r="N16" s="19"/>
      <c r="O16" s="30"/>
    </row>
    <row r="17" spans="1:15" ht="12.75">
      <c r="A17" s="20"/>
      <c r="B17" s="36"/>
      <c r="C17" s="32"/>
      <c r="D17" s="32"/>
      <c r="E17" s="32"/>
      <c r="F17" s="22"/>
      <c r="G17" s="27"/>
      <c r="I17" s="19"/>
      <c r="J17" s="19"/>
      <c r="K17" s="19"/>
      <c r="L17" s="19"/>
      <c r="M17" s="19"/>
      <c r="N17" s="19"/>
      <c r="O17" s="30"/>
    </row>
  </sheetData>
  <sheetProtection/>
  <mergeCells count="3">
    <mergeCell ref="A9:D9"/>
    <mergeCell ref="C2:H2"/>
    <mergeCell ref="A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28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8.28125" style="1" customWidth="1"/>
    <col min="2" max="2" width="13.421875" style="1" customWidth="1"/>
    <col min="3" max="3" width="8.8515625" style="1" customWidth="1"/>
    <col min="4" max="4" width="8.00390625" style="1" customWidth="1"/>
    <col min="5" max="5" width="9.28125" style="1" customWidth="1"/>
    <col min="6" max="6" width="8.7109375" style="4" customWidth="1"/>
    <col min="7" max="7" width="15.140625" style="1" customWidth="1"/>
    <col min="8" max="8" width="11.00390625" style="4" customWidth="1"/>
    <col min="9" max="9" width="10.28125" style="4" customWidth="1"/>
    <col min="10" max="10" width="12.7109375" style="1" customWidth="1"/>
    <col min="11" max="11" width="12.57421875" style="1" customWidth="1"/>
    <col min="12" max="12" width="9.8515625" style="1" customWidth="1"/>
    <col min="13" max="13" width="9.140625" style="1" customWidth="1"/>
    <col min="14" max="14" width="11.421875" style="1" customWidth="1"/>
    <col min="15" max="15" width="10.421875" style="1" customWidth="1"/>
    <col min="16" max="16" width="11.140625" style="1" customWidth="1"/>
    <col min="17" max="17" width="11.421875" style="1" customWidth="1"/>
    <col min="18" max="20" width="9.140625" style="1" customWidth="1"/>
    <col min="21" max="21" width="13.28125" style="1" customWidth="1"/>
    <col min="22" max="22" width="9.140625" style="1" customWidth="1"/>
    <col min="23" max="27" width="9.140625" style="4" customWidth="1"/>
    <col min="28" max="28" width="9.140625" style="1" customWidth="1"/>
    <col min="29" max="29" width="129.7109375" style="1" bestFit="1" customWidth="1"/>
    <col min="30" max="16384" width="9.140625" style="1" customWidth="1"/>
  </cols>
  <sheetData>
    <row r="1" spans="1:10" ht="38.25" customHeight="1">
      <c r="A1" s="2"/>
      <c r="B1" s="2"/>
      <c r="C1" s="174" t="s">
        <v>152</v>
      </c>
      <c r="D1" s="174"/>
      <c r="E1" s="174"/>
      <c r="F1" s="174"/>
      <c r="G1" s="174"/>
      <c r="H1" s="3"/>
      <c r="I1" s="3"/>
      <c r="J1" s="2"/>
    </row>
    <row r="2" spans="1:10" ht="15.75">
      <c r="A2" s="174" t="s">
        <v>86</v>
      </c>
      <c r="B2" s="174"/>
      <c r="C2" s="174"/>
      <c r="D2" s="174"/>
      <c r="E2" s="174"/>
      <c r="F2" s="174"/>
      <c r="G2" s="174"/>
      <c r="H2" s="174"/>
      <c r="I2" s="174"/>
      <c r="J2" s="174"/>
    </row>
    <row r="3" ht="12.75"/>
    <row r="4" ht="12.75"/>
    <row r="5" ht="12.75"/>
    <row r="6" spans="1:16" ht="12.75">
      <c r="A6" s="44" t="s">
        <v>79</v>
      </c>
      <c r="B6" s="62"/>
      <c r="C6" s="62"/>
      <c r="D6" s="62"/>
      <c r="E6" s="62"/>
      <c r="F6" s="61"/>
      <c r="G6" s="62"/>
      <c r="H6" s="61"/>
      <c r="I6" s="61"/>
      <c r="J6" s="62"/>
      <c r="K6" s="62"/>
      <c r="L6" s="62"/>
      <c r="M6" s="62"/>
      <c r="N6" s="62"/>
      <c r="O6" s="62"/>
      <c r="P6" s="62"/>
    </row>
    <row r="7" spans="1:16" ht="13.5" thickBot="1">
      <c r="A7" s="88" t="s">
        <v>84</v>
      </c>
      <c r="B7" s="62"/>
      <c r="C7" s="62"/>
      <c r="D7" s="62"/>
      <c r="E7" s="62"/>
      <c r="F7" s="61"/>
      <c r="G7" s="62"/>
      <c r="H7" s="61"/>
      <c r="I7" s="61"/>
      <c r="J7" s="62"/>
      <c r="K7" s="62"/>
      <c r="L7" s="62"/>
      <c r="M7" s="62"/>
      <c r="N7" s="62"/>
      <c r="O7" s="62"/>
      <c r="P7" s="62"/>
    </row>
    <row r="8" spans="1:21" ht="13.5" thickBot="1">
      <c r="A8" s="192" t="s">
        <v>39</v>
      </c>
      <c r="B8" s="193"/>
      <c r="C8" s="193"/>
      <c r="D8" s="193"/>
      <c r="E8" s="194"/>
      <c r="F8" s="89"/>
      <c r="G8" s="80"/>
      <c r="H8" s="89"/>
      <c r="I8" s="89"/>
      <c r="J8" s="80"/>
      <c r="K8" s="80"/>
      <c r="L8" s="47"/>
      <c r="M8" s="47"/>
      <c r="N8" s="47"/>
      <c r="O8" s="47"/>
      <c r="P8" s="47"/>
      <c r="Q8" s="42"/>
      <c r="R8" s="42"/>
      <c r="U8" s="42"/>
    </row>
    <row r="9" spans="1:21" ht="15.75" customHeight="1">
      <c r="A9" s="188" t="s">
        <v>0</v>
      </c>
      <c r="B9" s="180" t="s">
        <v>46</v>
      </c>
      <c r="C9" s="180" t="s">
        <v>48</v>
      </c>
      <c r="D9" s="221" t="s">
        <v>88</v>
      </c>
      <c r="E9" s="204"/>
      <c r="F9" s="204" t="s">
        <v>89</v>
      </c>
      <c r="G9" s="180" t="s">
        <v>1</v>
      </c>
      <c r="H9" s="195" t="s">
        <v>2</v>
      </c>
      <c r="I9" s="225" t="s">
        <v>60</v>
      </c>
      <c r="J9" s="195" t="s">
        <v>3</v>
      </c>
      <c r="K9" s="195" t="s">
        <v>83</v>
      </c>
      <c r="L9" s="175" t="s">
        <v>4</v>
      </c>
      <c r="M9" s="176"/>
      <c r="N9" s="176"/>
      <c r="O9" s="176"/>
      <c r="P9" s="177"/>
      <c r="Q9" s="228" t="s">
        <v>5</v>
      </c>
      <c r="R9" s="229"/>
      <c r="S9" s="229"/>
      <c r="T9" s="229"/>
      <c r="U9" s="230"/>
    </row>
    <row r="10" spans="1:21" ht="15.75" customHeight="1">
      <c r="A10" s="189"/>
      <c r="B10" s="181"/>
      <c r="C10" s="181"/>
      <c r="D10" s="222"/>
      <c r="E10" s="205"/>
      <c r="F10" s="205"/>
      <c r="G10" s="181"/>
      <c r="H10" s="196"/>
      <c r="I10" s="226"/>
      <c r="J10" s="196"/>
      <c r="K10" s="196"/>
      <c r="L10" s="184" t="s">
        <v>6</v>
      </c>
      <c r="M10" s="190" t="s">
        <v>7</v>
      </c>
      <c r="N10" s="191"/>
      <c r="O10" s="197"/>
      <c r="P10" s="182" t="s">
        <v>8</v>
      </c>
      <c r="Q10" s="184" t="s">
        <v>63</v>
      </c>
      <c r="R10" s="190" t="s">
        <v>7</v>
      </c>
      <c r="S10" s="191"/>
      <c r="T10" s="197"/>
      <c r="U10" s="202" t="s">
        <v>64</v>
      </c>
    </row>
    <row r="11" spans="1:21" ht="13.5" thickBot="1">
      <c r="A11" s="189"/>
      <c r="B11" s="181"/>
      <c r="C11" s="181"/>
      <c r="D11" s="223"/>
      <c r="E11" s="224"/>
      <c r="F11" s="205"/>
      <c r="G11" s="181"/>
      <c r="H11" s="196"/>
      <c r="I11" s="226"/>
      <c r="J11" s="196"/>
      <c r="K11" s="196"/>
      <c r="L11" s="185"/>
      <c r="M11" s="201" t="s">
        <v>9</v>
      </c>
      <c r="N11" s="201"/>
      <c r="O11" s="178" t="s">
        <v>10</v>
      </c>
      <c r="P11" s="183"/>
      <c r="Q11" s="185"/>
      <c r="R11" s="190" t="s">
        <v>9</v>
      </c>
      <c r="S11" s="197"/>
      <c r="T11" s="186" t="s">
        <v>10</v>
      </c>
      <c r="U11" s="196"/>
    </row>
    <row r="12" spans="1:29" ht="90" thickBot="1">
      <c r="A12" s="220"/>
      <c r="B12" s="181"/>
      <c r="C12" s="181"/>
      <c r="D12" s="9" t="s">
        <v>11</v>
      </c>
      <c r="E12" s="10" t="s">
        <v>61</v>
      </c>
      <c r="F12" s="205"/>
      <c r="G12" s="181"/>
      <c r="H12" s="196"/>
      <c r="I12" s="227"/>
      <c r="J12" s="196"/>
      <c r="K12" s="196"/>
      <c r="L12" s="185"/>
      <c r="M12" s="50" t="s">
        <v>12</v>
      </c>
      <c r="N12" s="50" t="s">
        <v>13</v>
      </c>
      <c r="O12" s="179"/>
      <c r="P12" s="183"/>
      <c r="Q12" s="206"/>
      <c r="R12" s="52" t="s">
        <v>62</v>
      </c>
      <c r="S12" s="52" t="s">
        <v>15</v>
      </c>
      <c r="T12" s="187"/>
      <c r="U12" s="203"/>
      <c r="W12" s="11" t="s">
        <v>97</v>
      </c>
      <c r="X12" s="11" t="s">
        <v>98</v>
      </c>
      <c r="Y12" s="11" t="s">
        <v>99</v>
      </c>
      <c r="Z12" s="11" t="s">
        <v>100</v>
      </c>
      <c r="AA12" s="11" t="s">
        <v>101</v>
      </c>
      <c r="AB12" s="7" t="s">
        <v>102</v>
      </c>
      <c r="AC12" s="7" t="s">
        <v>103</v>
      </c>
    </row>
    <row r="13" spans="1:29" ht="12.75">
      <c r="A13" s="90"/>
      <c r="B13" s="13" t="s">
        <v>16</v>
      </c>
      <c r="C13" s="15" t="s">
        <v>17</v>
      </c>
      <c r="D13" s="15" t="s">
        <v>18</v>
      </c>
      <c r="E13" s="15" t="s">
        <v>19</v>
      </c>
      <c r="F13" s="14" t="s">
        <v>20</v>
      </c>
      <c r="G13" s="14" t="s">
        <v>21</v>
      </c>
      <c r="H13" s="14" t="s">
        <v>22</v>
      </c>
      <c r="I13" s="14" t="s">
        <v>23</v>
      </c>
      <c r="J13" s="14" t="s">
        <v>24</v>
      </c>
      <c r="K13" s="14" t="s">
        <v>25</v>
      </c>
      <c r="L13" s="15" t="s">
        <v>26</v>
      </c>
      <c r="M13" s="14" t="s">
        <v>27</v>
      </c>
      <c r="N13" s="14" t="s">
        <v>28</v>
      </c>
      <c r="O13" s="14" t="s">
        <v>29</v>
      </c>
      <c r="P13" s="14" t="s">
        <v>30</v>
      </c>
      <c r="Q13" s="14" t="s">
        <v>31</v>
      </c>
      <c r="R13" s="14" t="s">
        <v>32</v>
      </c>
      <c r="S13" s="15" t="s">
        <v>33</v>
      </c>
      <c r="T13" s="15" t="s">
        <v>37</v>
      </c>
      <c r="U13" s="57" t="s">
        <v>38</v>
      </c>
      <c r="W13" s="19"/>
      <c r="X13" s="19"/>
      <c r="Y13" s="19"/>
      <c r="Z13" s="19"/>
      <c r="AA13" s="19"/>
      <c r="AB13" s="19"/>
      <c r="AC13" s="19"/>
    </row>
    <row r="14" spans="1:29" ht="13.5" customHeight="1">
      <c r="A14" s="20" t="s">
        <v>112</v>
      </c>
      <c r="B14" s="21" t="s">
        <v>149</v>
      </c>
      <c r="C14" s="22" t="s">
        <v>126</v>
      </c>
      <c r="D14" s="22" t="s">
        <v>124</v>
      </c>
      <c r="E14" s="22">
        <v>1</v>
      </c>
      <c r="F14" s="22" t="s">
        <v>125</v>
      </c>
      <c r="G14" s="22" t="s">
        <v>150</v>
      </c>
      <c r="H14" s="23">
        <v>20201111</v>
      </c>
      <c r="I14" s="22" t="s">
        <v>125</v>
      </c>
      <c r="J14" s="150">
        <v>800000</v>
      </c>
      <c r="K14" s="26"/>
      <c r="L14" s="91">
        <v>800000</v>
      </c>
      <c r="M14" s="92"/>
      <c r="N14" s="91">
        <v>20000</v>
      </c>
      <c r="O14" s="91"/>
      <c r="P14" s="91">
        <v>780000</v>
      </c>
      <c r="Q14" s="91">
        <v>230</v>
      </c>
      <c r="R14" s="91">
        <v>20</v>
      </c>
      <c r="S14" s="91"/>
      <c r="T14" s="91"/>
      <c r="U14" s="144">
        <v>250</v>
      </c>
      <c r="V14" s="83">
        <f>L14+M14-N14+O14-P14+Q14+R14-S14+T14-U14</f>
        <v>0</v>
      </c>
      <c r="W14" s="28" t="str">
        <f>ELOLAP!$F$7</f>
        <v>R06</v>
      </c>
      <c r="X14" s="28">
        <f>ELOLAP!$G$7</f>
        <v>202001</v>
      </c>
      <c r="Y14" s="29" t="str">
        <f>ELOLAP!$H$7</f>
        <v>00000000</v>
      </c>
      <c r="Z14" s="28" t="str">
        <f>ELOLAP!$I$7</f>
        <v>20200214</v>
      </c>
      <c r="AA14" s="19" t="s">
        <v>105</v>
      </c>
      <c r="AB14" s="30" t="s">
        <v>139</v>
      </c>
      <c r="AC14" s="30" t="str">
        <f>W14&amp;","&amp;X14&amp;","&amp;Y14&amp;","&amp;Z14&amp;","&amp;AA14&amp;","&amp;AB14&amp;","&amp;"@"&amp;AB14&amp;"00"&amp;A14&amp;","&amp;B14&amp;","&amp;C14&amp;","&amp;D14&amp;","&amp;E14&amp;","&amp;F14&amp;","&amp;G14&amp;","&amp;H14&amp;","&amp;I14&amp;","&amp;J14&amp;","&amp;K14&amp;","&amp;L14&amp;","&amp;M14&amp;","&amp;N14&amp;","&amp;O14&amp;","&amp;P14&amp;","&amp;Q14&amp;","&amp;R14&amp;","&amp;S14&amp;","&amp;T14&amp;","&amp;U14</f>
        <v>R06,202001,00000000,20200214,E,BEFT1AFK,@BEFT1AFK0001,KHITT,H,DE,1,EUR,CIB,20201111,EUR,800000,,800000,,20000,,780000,230,20,,,250</v>
      </c>
    </row>
    <row r="15" spans="1:29" ht="12.75">
      <c r="A15" s="20" t="s">
        <v>113</v>
      </c>
      <c r="B15" s="21" t="s">
        <v>149</v>
      </c>
      <c r="C15" s="22" t="s">
        <v>123</v>
      </c>
      <c r="D15" s="22" t="s">
        <v>129</v>
      </c>
      <c r="E15" s="22">
        <v>1</v>
      </c>
      <c r="F15" s="22" t="s">
        <v>127</v>
      </c>
      <c r="G15" s="22" t="s">
        <v>150</v>
      </c>
      <c r="H15" s="23">
        <v>20291112</v>
      </c>
      <c r="I15" s="22" t="s">
        <v>125</v>
      </c>
      <c r="J15" s="150">
        <v>50000</v>
      </c>
      <c r="K15" s="26"/>
      <c r="L15" s="95">
        <v>0</v>
      </c>
      <c r="M15" s="95">
        <v>50000</v>
      </c>
      <c r="N15" s="95"/>
      <c r="O15" s="95"/>
      <c r="P15" s="95">
        <v>50000</v>
      </c>
      <c r="Q15" s="91">
        <v>0</v>
      </c>
      <c r="R15" s="91">
        <v>120</v>
      </c>
      <c r="S15" s="91"/>
      <c r="T15" s="91"/>
      <c r="U15" s="144">
        <v>120</v>
      </c>
      <c r="V15" s="83">
        <f>L15+M15-N15+O15-P15+Q15+R15-S15+T15-U15</f>
        <v>0</v>
      </c>
      <c r="W15" s="28" t="str">
        <f>ELOLAP!$F$7</f>
        <v>R06</v>
      </c>
      <c r="X15" s="28">
        <f>ELOLAP!$G$7</f>
        <v>202001</v>
      </c>
      <c r="Y15" s="29" t="str">
        <f>ELOLAP!$H$7</f>
        <v>00000000</v>
      </c>
      <c r="Z15" s="28" t="str">
        <f>ELOLAP!$I$7</f>
        <v>20200214</v>
      </c>
      <c r="AA15" s="19" t="s">
        <v>105</v>
      </c>
      <c r="AB15" s="30" t="s">
        <v>139</v>
      </c>
      <c r="AC15" s="30" t="str">
        <f>W15&amp;","&amp;X15&amp;","&amp;Y15&amp;","&amp;Z15&amp;","&amp;AA15&amp;","&amp;AB15&amp;","&amp;"@"&amp;AB15&amp;"00"&amp;A15&amp;","&amp;B15&amp;","&amp;C15&amp;","&amp;D15&amp;","&amp;E15&amp;","&amp;F15&amp;","&amp;G15&amp;","&amp;H15&amp;","&amp;I15&amp;","&amp;J15&amp;","&amp;K15&amp;","&amp;L15&amp;","&amp;M15&amp;","&amp;N15&amp;","&amp;O15&amp;","&amp;P15&amp;","&amp;Q15&amp;","&amp;R15&amp;","&amp;S15&amp;","&amp;T15&amp;","&amp;U15</f>
        <v>R06,202001,00000000,20200214,E,BEFT1AFK,@BEFT1AFK0002,KHITT,R,PL,1,USD,CIB,20291112,EUR,50000,,0,50000,,,50000,0,120,,,120</v>
      </c>
    </row>
    <row r="16" spans="1:29" ht="12.75">
      <c r="A16" s="20" t="s">
        <v>114</v>
      </c>
      <c r="B16" s="21" t="s">
        <v>145</v>
      </c>
      <c r="C16" s="22" t="s">
        <v>126</v>
      </c>
      <c r="D16" s="23" t="s">
        <v>133</v>
      </c>
      <c r="E16" s="22">
        <v>1</v>
      </c>
      <c r="F16" s="22" t="s">
        <v>130</v>
      </c>
      <c r="G16" s="26"/>
      <c r="H16" s="96"/>
      <c r="I16" s="97"/>
      <c r="J16" s="98"/>
      <c r="K16" s="26"/>
      <c r="L16" s="95">
        <v>4000000</v>
      </c>
      <c r="M16" s="95"/>
      <c r="N16" s="95">
        <v>200000</v>
      </c>
      <c r="O16" s="95">
        <v>-100000</v>
      </c>
      <c r="P16" s="95">
        <v>3700000</v>
      </c>
      <c r="Q16" s="91">
        <v>6000</v>
      </c>
      <c r="R16" s="91">
        <v>2000</v>
      </c>
      <c r="S16" s="91">
        <v>1000</v>
      </c>
      <c r="T16" s="91"/>
      <c r="U16" s="144">
        <v>7000</v>
      </c>
      <c r="V16" s="83">
        <f>L16+M16-N16+O16-P16+Q16+R16-S16+T16-U16</f>
        <v>0</v>
      </c>
      <c r="W16" s="28" t="str">
        <f>ELOLAP!$F$7</f>
        <v>R06</v>
      </c>
      <c r="X16" s="28">
        <f>ELOLAP!$G$7</f>
        <v>202001</v>
      </c>
      <c r="Y16" s="29" t="str">
        <f>ELOLAP!$H$7</f>
        <v>00000000</v>
      </c>
      <c r="Z16" s="28" t="str">
        <f>ELOLAP!$I$7</f>
        <v>20200214</v>
      </c>
      <c r="AA16" s="19" t="s">
        <v>105</v>
      </c>
      <c r="AB16" s="30" t="s">
        <v>139</v>
      </c>
      <c r="AC16" s="30" t="str">
        <f>W16&amp;","&amp;X16&amp;","&amp;Y16&amp;","&amp;Z16&amp;","&amp;AA16&amp;","&amp;AB16&amp;","&amp;"@"&amp;AB16&amp;"00"&amp;A16&amp;","&amp;B16&amp;","&amp;C16&amp;","&amp;D16&amp;","&amp;E16&amp;","&amp;F16&amp;","&amp;G16&amp;","&amp;H16&amp;","&amp;I16&amp;","&amp;J16&amp;","&amp;K16&amp;","&amp;L16&amp;","&amp;M16&amp;","&amp;N16&amp;","&amp;O16&amp;","&amp;P16&amp;","&amp;Q16&amp;","&amp;R16&amp;","&amp;S16&amp;","&amp;T16&amp;","&amp;U16</f>
        <v>R06,202001,00000000,20200214,E,BEFT1AFK,@BEFT1AFK0003,PLIZT,H,US,1,HUF,,,,,,4000000,,200000,-100000,3700000,6000,2000,1000,,7000</v>
      </c>
    </row>
    <row r="17" spans="1:29" ht="12.75">
      <c r="A17" s="20" t="s">
        <v>115</v>
      </c>
      <c r="B17" s="21" t="s">
        <v>151</v>
      </c>
      <c r="C17" s="22" t="s">
        <v>123</v>
      </c>
      <c r="D17" s="22" t="s">
        <v>124</v>
      </c>
      <c r="E17" s="22">
        <v>2</v>
      </c>
      <c r="F17" s="22" t="s">
        <v>127</v>
      </c>
      <c r="G17" s="26"/>
      <c r="H17" s="96"/>
      <c r="I17" s="97"/>
      <c r="J17" s="98"/>
      <c r="K17" s="26"/>
      <c r="L17" s="95">
        <v>40000</v>
      </c>
      <c r="M17" s="95">
        <v>10000</v>
      </c>
      <c r="N17" s="95">
        <v>20000</v>
      </c>
      <c r="O17" s="95"/>
      <c r="P17" s="95">
        <v>30000</v>
      </c>
      <c r="Q17" s="91">
        <v>200</v>
      </c>
      <c r="R17" s="145">
        <v>500</v>
      </c>
      <c r="S17" s="91">
        <v>200</v>
      </c>
      <c r="T17" s="91"/>
      <c r="U17" s="146">
        <v>500</v>
      </c>
      <c r="V17" s="83">
        <f>L17+M17-N17+O17-P17+Q17+R17-S17+T17-U17</f>
        <v>0</v>
      </c>
      <c r="W17" s="28" t="str">
        <f>ELOLAP!$F$7</f>
        <v>R06</v>
      </c>
      <c r="X17" s="28">
        <f>ELOLAP!$G$7</f>
        <v>202001</v>
      </c>
      <c r="Y17" s="29" t="str">
        <f>ELOLAP!$H$7</f>
        <v>00000000</v>
      </c>
      <c r="Z17" s="28" t="str">
        <f>ELOLAP!$I$7</f>
        <v>20200214</v>
      </c>
      <c r="AA17" s="19" t="s">
        <v>105</v>
      </c>
      <c r="AB17" s="30" t="s">
        <v>139</v>
      </c>
      <c r="AC17" s="30" t="str">
        <f>W17&amp;","&amp;X17&amp;","&amp;Y17&amp;","&amp;Z17&amp;","&amp;AA17&amp;","&amp;AB17&amp;","&amp;"@"&amp;AB17&amp;"00"&amp;A17&amp;","&amp;B17&amp;","&amp;C17&amp;","&amp;D17&amp;","&amp;E17&amp;","&amp;F17&amp;","&amp;G17&amp;","&amp;H17&amp;","&amp;I17&amp;","&amp;J17&amp;","&amp;K17&amp;","&amp;L17&amp;","&amp;M17&amp;","&amp;N17&amp;","&amp;O17&amp;","&amp;P17&amp;","&amp;Q17&amp;","&amp;R17&amp;","&amp;S17&amp;","&amp;T17&amp;","&amp;U17</f>
        <v>R06,202001,00000000,20200214,E,BEFT1AFK,@BEFT1AFK0004,EHITT,R,DE,2,USD,,,,,,40000,10000,20000,,30000,200,500,200,,500</v>
      </c>
    </row>
    <row r="18" spans="1:29" ht="12.75">
      <c r="A18" s="20" t="s">
        <v>116</v>
      </c>
      <c r="B18" s="21" t="s">
        <v>136</v>
      </c>
      <c r="C18" s="22" t="s">
        <v>126</v>
      </c>
      <c r="D18" s="23" t="s">
        <v>133</v>
      </c>
      <c r="E18" s="97"/>
      <c r="F18" s="22" t="s">
        <v>127</v>
      </c>
      <c r="G18" s="26"/>
      <c r="H18" s="96"/>
      <c r="I18" s="97"/>
      <c r="J18" s="98"/>
      <c r="K18" s="26"/>
      <c r="L18" s="95">
        <v>0</v>
      </c>
      <c r="M18" s="95">
        <v>1000000</v>
      </c>
      <c r="N18" s="95"/>
      <c r="O18" s="95"/>
      <c r="P18" s="95">
        <v>1000000</v>
      </c>
      <c r="Q18" s="99"/>
      <c r="R18" s="100"/>
      <c r="S18" s="99"/>
      <c r="T18" s="99"/>
      <c r="U18" s="101"/>
      <c r="V18" s="83">
        <f>L18+M18-N18+O18-P18+Q18+R18-S18+T18-U18</f>
        <v>0</v>
      </c>
      <c r="W18" s="28" t="str">
        <f>ELOLAP!$F$7</f>
        <v>R06</v>
      </c>
      <c r="X18" s="28">
        <f>ELOLAP!$G$7</f>
        <v>202001</v>
      </c>
      <c r="Y18" s="29" t="str">
        <f>ELOLAP!$H$7</f>
        <v>00000000</v>
      </c>
      <c r="Z18" s="28" t="str">
        <f>ELOLAP!$I$7</f>
        <v>20200214</v>
      </c>
      <c r="AA18" s="19" t="s">
        <v>105</v>
      </c>
      <c r="AB18" s="30" t="s">
        <v>139</v>
      </c>
      <c r="AC18" s="30" t="str">
        <f>W18&amp;","&amp;X18&amp;","&amp;Y18&amp;","&amp;Z18&amp;","&amp;AA18&amp;","&amp;AB18&amp;","&amp;"@"&amp;AB18&amp;"00"&amp;A18&amp;","&amp;B18&amp;","&amp;C18&amp;","&amp;D18&amp;","&amp;E18&amp;","&amp;F18&amp;","&amp;G18&amp;","&amp;H18&amp;","&amp;I18&amp;","&amp;J18&amp;","&amp;K18&amp;","&amp;L18&amp;","&amp;M18&amp;","&amp;N18&amp;","&amp;O18&amp;","&amp;P18&amp;","&amp;Q18&amp;","&amp;R18&amp;","&amp;S18&amp;","&amp;T18&amp;","&amp;U18</f>
        <v>R06,202001,00000000,20200214,E,BEFT1AFK,@BEFT1AFK0005,KERHITT,H,US,,USD,,,,,,0,1000000,,,1000000,,,,,</v>
      </c>
    </row>
    <row r="19" spans="1:29" ht="12.75">
      <c r="A19" s="102" t="s">
        <v>117</v>
      </c>
      <c r="B19" s="25"/>
      <c r="C19" s="25"/>
      <c r="D19" s="25"/>
      <c r="E19" s="25"/>
      <c r="F19" s="22"/>
      <c r="G19" s="26"/>
      <c r="H19" s="103"/>
      <c r="I19" s="103"/>
      <c r="J19" s="104"/>
      <c r="K19" s="26"/>
      <c r="L19" s="91"/>
      <c r="M19" s="91"/>
      <c r="N19" s="91"/>
      <c r="O19" s="91"/>
      <c r="P19" s="91"/>
      <c r="Q19" s="93"/>
      <c r="R19" s="93"/>
      <c r="S19" s="93"/>
      <c r="T19" s="93"/>
      <c r="U19" s="94"/>
      <c r="W19" s="19"/>
      <c r="X19" s="19"/>
      <c r="Y19" s="105"/>
      <c r="Z19" s="19"/>
      <c r="AA19" s="19"/>
      <c r="AB19" s="30"/>
      <c r="AC19" s="30"/>
    </row>
    <row r="20" spans="1:21" ht="12.75">
      <c r="A20" s="102" t="s">
        <v>118</v>
      </c>
      <c r="B20" s="106"/>
      <c r="C20" s="106"/>
      <c r="D20" s="66"/>
      <c r="E20" s="66"/>
      <c r="F20" s="106"/>
      <c r="G20" s="66"/>
      <c r="H20" s="106"/>
      <c r="I20" s="10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8"/>
    </row>
    <row r="21" spans="1:21" ht="12.75">
      <c r="A21" s="102" t="s">
        <v>140</v>
      </c>
      <c r="B21" s="106"/>
      <c r="C21" s="106"/>
      <c r="D21" s="66"/>
      <c r="E21" s="66"/>
      <c r="F21" s="106"/>
      <c r="G21" s="66"/>
      <c r="H21" s="106"/>
      <c r="I21" s="10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8"/>
    </row>
    <row r="22" spans="1:21" ht="12.75">
      <c r="A22" s="102" t="s">
        <v>141</v>
      </c>
      <c r="B22" s="106"/>
      <c r="C22" s="106"/>
      <c r="D22" s="66"/>
      <c r="E22" s="66"/>
      <c r="F22" s="106"/>
      <c r="G22" s="66"/>
      <c r="H22" s="106"/>
      <c r="I22" s="10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8"/>
    </row>
    <row r="23" spans="1:21" ht="12.75">
      <c r="A23" s="20" t="s">
        <v>142</v>
      </c>
      <c r="B23" s="107"/>
      <c r="C23" s="106"/>
      <c r="D23" s="66"/>
      <c r="E23" s="66"/>
      <c r="F23" s="106"/>
      <c r="G23" s="66"/>
      <c r="H23" s="106"/>
      <c r="I23" s="10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8"/>
    </row>
    <row r="24" spans="1:21" ht="12.75">
      <c r="A24" s="20" t="s">
        <v>143</v>
      </c>
      <c r="B24" s="108"/>
      <c r="C24" s="66"/>
      <c r="D24" s="66"/>
      <c r="E24" s="66"/>
      <c r="F24" s="106"/>
      <c r="G24" s="66"/>
      <c r="H24" s="106"/>
      <c r="I24" s="10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8"/>
    </row>
    <row r="25" spans="1:21" ht="12.75">
      <c r="A25" s="109" t="s">
        <v>35</v>
      </c>
      <c r="B25" s="108"/>
      <c r="C25" s="66"/>
      <c r="D25" s="66"/>
      <c r="E25" s="66"/>
      <c r="F25" s="106"/>
      <c r="G25" s="66"/>
      <c r="H25" s="106"/>
      <c r="I25" s="10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8"/>
    </row>
    <row r="26" spans="1:21" ht="13.5" thickBot="1">
      <c r="A26" s="110" t="s">
        <v>36</v>
      </c>
      <c r="B26" s="111"/>
      <c r="C26" s="76"/>
      <c r="D26" s="76"/>
      <c r="E26" s="76"/>
      <c r="F26" s="74"/>
      <c r="G26" s="76"/>
      <c r="H26" s="74"/>
      <c r="I26" s="74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8"/>
    </row>
    <row r="27" ht="12.75">
      <c r="A27" s="41"/>
    </row>
    <row r="28" ht="12.75">
      <c r="A28" s="41"/>
    </row>
  </sheetData>
  <sheetProtection/>
  <mergeCells count="25">
    <mergeCell ref="T11:T12"/>
    <mergeCell ref="Q9:U9"/>
    <mergeCell ref="L10:L12"/>
    <mergeCell ref="M10:O10"/>
    <mergeCell ref="P10:P12"/>
    <mergeCell ref="Q10:Q12"/>
    <mergeCell ref="R10:T10"/>
    <mergeCell ref="U10:U12"/>
    <mergeCell ref="M11:N11"/>
    <mergeCell ref="O11:O12"/>
    <mergeCell ref="R11:S11"/>
    <mergeCell ref="H9:H12"/>
    <mergeCell ref="J9:J12"/>
    <mergeCell ref="K9:K12"/>
    <mergeCell ref="L9:P9"/>
    <mergeCell ref="I9:I12"/>
    <mergeCell ref="C1:G1"/>
    <mergeCell ref="A2:J2"/>
    <mergeCell ref="A8:E8"/>
    <mergeCell ref="A9:A12"/>
    <mergeCell ref="B9:B12"/>
    <mergeCell ref="C9:C12"/>
    <mergeCell ref="D9:E11"/>
    <mergeCell ref="F9:F12"/>
    <mergeCell ref="G9:G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8.28125" style="1" customWidth="1"/>
    <col min="2" max="2" width="13.421875" style="1" customWidth="1"/>
    <col min="3" max="3" width="9.28125" style="1" customWidth="1"/>
    <col min="4" max="5" width="9.00390625" style="4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10.57421875" style="4" customWidth="1"/>
    <col min="12" max="13" width="9.140625" style="4" customWidth="1"/>
    <col min="14" max="14" width="11.421875" style="4" customWidth="1"/>
    <col min="15" max="15" width="10.421875" style="4" customWidth="1"/>
    <col min="16" max="16" width="11.140625" style="1" customWidth="1"/>
    <col min="17" max="17" width="95.28125" style="1" bestFit="1" customWidth="1"/>
    <col min="18" max="20" width="9.140625" style="1" customWidth="1"/>
    <col min="21" max="21" width="11.140625" style="1" customWidth="1"/>
    <col min="22" max="16384" width="9.140625" style="1" customWidth="1"/>
  </cols>
  <sheetData>
    <row r="1" ht="12.75"/>
    <row r="2" spans="1:10" ht="15.75">
      <c r="A2" s="2"/>
      <c r="B2" s="2"/>
      <c r="C2" s="174" t="s">
        <v>85</v>
      </c>
      <c r="D2" s="174"/>
      <c r="E2" s="174"/>
      <c r="F2" s="174"/>
      <c r="G2" s="174"/>
      <c r="H2" s="2"/>
      <c r="I2" s="2"/>
      <c r="J2" s="2"/>
    </row>
    <row r="3" spans="1:10" ht="15.75">
      <c r="A3" s="174" t="s">
        <v>86</v>
      </c>
      <c r="B3" s="174"/>
      <c r="C3" s="174"/>
      <c r="D3" s="174"/>
      <c r="E3" s="174"/>
      <c r="F3" s="174"/>
      <c r="G3" s="174"/>
      <c r="H3" s="174"/>
      <c r="I3" s="174"/>
      <c r="J3" s="174"/>
    </row>
    <row r="4" ht="12.75"/>
    <row r="5" ht="12.75"/>
    <row r="6" ht="12.75"/>
    <row r="7" spans="1:9" ht="12.75">
      <c r="A7" s="79"/>
      <c r="B7" s="42"/>
      <c r="C7" s="42"/>
      <c r="D7" s="79"/>
      <c r="E7" s="79"/>
      <c r="F7" s="42"/>
      <c r="G7" s="42"/>
      <c r="H7" s="42"/>
      <c r="I7" s="42"/>
    </row>
    <row r="8" ht="12.75">
      <c r="A8" s="6" t="s">
        <v>80</v>
      </c>
    </row>
    <row r="9" ht="13.5" thickBot="1">
      <c r="A9" s="7" t="s">
        <v>84</v>
      </c>
    </row>
    <row r="10" spans="1:8" ht="13.5" thickBot="1">
      <c r="A10" s="192" t="s">
        <v>71</v>
      </c>
      <c r="B10" s="193"/>
      <c r="C10" s="193"/>
      <c r="D10" s="193"/>
      <c r="E10" s="194"/>
      <c r="F10" s="80"/>
      <c r="H10" s="7"/>
    </row>
    <row r="11" spans="1:9" ht="12.75" customHeight="1">
      <c r="A11" s="231" t="s">
        <v>0</v>
      </c>
      <c r="B11" s="180" t="s">
        <v>46</v>
      </c>
      <c r="C11" s="180" t="s">
        <v>69</v>
      </c>
      <c r="D11" s="195" t="s">
        <v>87</v>
      </c>
      <c r="E11" s="195" t="s">
        <v>89</v>
      </c>
      <c r="F11" s="175" t="s">
        <v>4</v>
      </c>
      <c r="G11" s="176"/>
      <c r="H11" s="176"/>
      <c r="I11" s="177"/>
    </row>
    <row r="12" spans="1:9" ht="12.75" customHeight="1">
      <c r="A12" s="232"/>
      <c r="B12" s="181"/>
      <c r="C12" s="181"/>
      <c r="D12" s="196"/>
      <c r="E12" s="196"/>
      <c r="F12" s="184" t="s">
        <v>58</v>
      </c>
      <c r="G12" s="190" t="s">
        <v>7</v>
      </c>
      <c r="H12" s="197"/>
      <c r="I12" s="182" t="s">
        <v>8</v>
      </c>
    </row>
    <row r="13" spans="1:9" ht="12.75" customHeight="1">
      <c r="A13" s="232"/>
      <c r="B13" s="181"/>
      <c r="C13" s="181"/>
      <c r="D13" s="196"/>
      <c r="E13" s="196"/>
      <c r="F13" s="185"/>
      <c r="G13" s="186" t="s">
        <v>9</v>
      </c>
      <c r="H13" s="186" t="s">
        <v>10</v>
      </c>
      <c r="I13" s="183"/>
    </row>
    <row r="14" spans="1:17" ht="62.25" customHeight="1" thickBot="1">
      <c r="A14" s="233"/>
      <c r="B14" s="181"/>
      <c r="C14" s="181"/>
      <c r="D14" s="196"/>
      <c r="E14" s="196"/>
      <c r="F14" s="185"/>
      <c r="G14" s="208"/>
      <c r="H14" s="208"/>
      <c r="I14" s="183"/>
      <c r="K14" s="11" t="s">
        <v>97</v>
      </c>
      <c r="L14" s="11" t="s">
        <v>98</v>
      </c>
      <c r="M14" s="11" t="s">
        <v>99</v>
      </c>
      <c r="N14" s="11" t="s">
        <v>100</v>
      </c>
      <c r="O14" s="11" t="s">
        <v>101</v>
      </c>
      <c r="P14" s="7" t="s">
        <v>102</v>
      </c>
      <c r="Q14" s="7" t="s">
        <v>103</v>
      </c>
    </row>
    <row r="15" spans="1:17" ht="12.75">
      <c r="A15" s="53"/>
      <c r="B15" s="13" t="s">
        <v>16</v>
      </c>
      <c r="C15" s="15" t="s">
        <v>17</v>
      </c>
      <c r="D15" s="15" t="s">
        <v>18</v>
      </c>
      <c r="E15" s="15" t="s">
        <v>19</v>
      </c>
      <c r="F15" s="15" t="s">
        <v>20</v>
      </c>
      <c r="G15" s="14" t="s">
        <v>21</v>
      </c>
      <c r="H15" s="14" t="s">
        <v>22</v>
      </c>
      <c r="I15" s="57" t="s">
        <v>23</v>
      </c>
      <c r="K15" s="19"/>
      <c r="L15" s="19"/>
      <c r="M15" s="19"/>
      <c r="N15" s="19"/>
      <c r="O15" s="19"/>
      <c r="P15" s="19"/>
      <c r="Q15" s="19"/>
    </row>
    <row r="16" spans="1:17" ht="12.75">
      <c r="A16" s="20" t="s">
        <v>112</v>
      </c>
      <c r="B16" s="31" t="s">
        <v>136</v>
      </c>
      <c r="C16" s="32" t="s">
        <v>123</v>
      </c>
      <c r="D16" s="32" t="s">
        <v>133</v>
      </c>
      <c r="E16" s="31" t="s">
        <v>125</v>
      </c>
      <c r="F16" s="81">
        <v>400000</v>
      </c>
      <c r="G16" s="81">
        <v>-390000</v>
      </c>
      <c r="H16" s="81">
        <v>-10000</v>
      </c>
      <c r="I16" s="82">
        <v>0</v>
      </c>
      <c r="J16" s="83">
        <f>F16+G16+H16-I16</f>
        <v>0</v>
      </c>
      <c r="K16" s="28" t="str">
        <f>ELOLAP!$F$7</f>
        <v>R06</v>
      </c>
      <c r="L16" s="28">
        <f>ELOLAP!$G$7</f>
        <v>202001</v>
      </c>
      <c r="M16" s="29" t="str">
        <f>ELOLAP!$H$7</f>
        <v>00000000</v>
      </c>
      <c r="N16" s="28" t="str">
        <f>ELOLAP!$I$7</f>
        <v>20200214</v>
      </c>
      <c r="O16" s="19" t="s">
        <v>105</v>
      </c>
      <c r="P16" s="30" t="s">
        <v>144</v>
      </c>
      <c r="Q16" s="30" t="str">
        <f>K16&amp;","&amp;L16&amp;","&amp;M16&amp;","&amp;N16&amp;","&amp;O16&amp;","&amp;P16&amp;","&amp;"@"&amp;P16&amp;"00"&amp;A16&amp;","&amp;B16&amp;","&amp;C16&amp;","&amp;D16&amp;","&amp;E16&amp;","&amp;F16&amp;","&amp;G16&amp;","&amp;H16&amp;","&amp;I16</f>
        <v>R06,202001,00000000,20200214,E,BEFT3AFK,@BEFT3AFK0001,KERHITT,R,US,EUR,400000,-390000,-10000,0</v>
      </c>
    </row>
    <row r="17" spans="1:17" ht="12.75">
      <c r="A17" s="20" t="s">
        <v>113</v>
      </c>
      <c r="B17" s="31" t="s">
        <v>136</v>
      </c>
      <c r="C17" s="32" t="s">
        <v>123</v>
      </c>
      <c r="D17" s="32" t="s">
        <v>124</v>
      </c>
      <c r="E17" s="31" t="s">
        <v>127</v>
      </c>
      <c r="F17" s="81">
        <v>760000</v>
      </c>
      <c r="G17" s="81">
        <v>-760000</v>
      </c>
      <c r="H17" s="81"/>
      <c r="I17" s="82">
        <v>0</v>
      </c>
      <c r="J17" s="83">
        <f>F17+G17+H17-I17</f>
        <v>0</v>
      </c>
      <c r="K17" s="28" t="str">
        <f>ELOLAP!$F$7</f>
        <v>R06</v>
      </c>
      <c r="L17" s="28">
        <f>ELOLAP!$G$7</f>
        <v>202001</v>
      </c>
      <c r="M17" s="29" t="str">
        <f>ELOLAP!$H$7</f>
        <v>00000000</v>
      </c>
      <c r="N17" s="28" t="str">
        <f>ELOLAP!$I$7</f>
        <v>20200214</v>
      </c>
      <c r="O17" s="19" t="s">
        <v>105</v>
      </c>
      <c r="P17" s="30" t="s">
        <v>144</v>
      </c>
      <c r="Q17" s="30" t="str">
        <f>K17&amp;","&amp;L17&amp;","&amp;M17&amp;","&amp;N17&amp;","&amp;O17&amp;","&amp;P17&amp;","&amp;"@"&amp;P17&amp;"00"&amp;A17&amp;","&amp;B17&amp;","&amp;C17&amp;","&amp;D17&amp;","&amp;E17&amp;","&amp;F17&amp;","&amp;G17&amp;","&amp;H17&amp;","&amp;I17</f>
        <v>R06,202001,00000000,20200214,E,BEFT3AFK,@BEFT3AFK0002,KERHITT,R,DE,USD,760000,-760000,,0</v>
      </c>
    </row>
    <row r="18" spans="1:17" ht="12.75">
      <c r="A18" s="20" t="s">
        <v>114</v>
      </c>
      <c r="B18" s="31" t="s">
        <v>136</v>
      </c>
      <c r="C18" s="32" t="s">
        <v>123</v>
      </c>
      <c r="D18" s="32" t="s">
        <v>133</v>
      </c>
      <c r="E18" s="31" t="s">
        <v>130</v>
      </c>
      <c r="F18" s="81">
        <v>8900000</v>
      </c>
      <c r="G18" s="81">
        <v>-8900000</v>
      </c>
      <c r="H18" s="81"/>
      <c r="I18" s="82">
        <v>0</v>
      </c>
      <c r="J18" s="83">
        <f>F18+G18+H18-I18</f>
        <v>0</v>
      </c>
      <c r="K18" s="28" t="str">
        <f>ELOLAP!$F$7</f>
        <v>R06</v>
      </c>
      <c r="L18" s="28">
        <f>ELOLAP!$G$7</f>
        <v>202001</v>
      </c>
      <c r="M18" s="29" t="str">
        <f>ELOLAP!$H$7</f>
        <v>00000000</v>
      </c>
      <c r="N18" s="28" t="str">
        <f>ELOLAP!$I$7</f>
        <v>20200214</v>
      </c>
      <c r="O18" s="19" t="s">
        <v>105</v>
      </c>
      <c r="P18" s="30" t="s">
        <v>144</v>
      </c>
      <c r="Q18" s="30" t="str">
        <f>K18&amp;","&amp;L18&amp;","&amp;M18&amp;","&amp;N18&amp;","&amp;O18&amp;","&amp;P18&amp;","&amp;"@"&amp;P18&amp;"00"&amp;A18&amp;","&amp;B18&amp;","&amp;C18&amp;","&amp;D18&amp;","&amp;E18&amp;","&amp;F18&amp;","&amp;G18&amp;","&amp;H18&amp;","&amp;I18</f>
        <v>R06,202001,00000000,20200214,E,BEFT3AFK,@BEFT3AFK0003,KERHITT,R,US,HUF,8900000,-8900000,,0</v>
      </c>
    </row>
    <row r="19" spans="1:17" ht="12.75">
      <c r="A19" s="20" t="s">
        <v>115</v>
      </c>
      <c r="B19" s="31" t="s">
        <v>136</v>
      </c>
      <c r="C19" s="32" t="s">
        <v>123</v>
      </c>
      <c r="D19" s="32" t="s">
        <v>129</v>
      </c>
      <c r="E19" s="31" t="s">
        <v>130</v>
      </c>
      <c r="F19" s="58">
        <v>650000</v>
      </c>
      <c r="G19" s="58">
        <v>-650000</v>
      </c>
      <c r="H19" s="58"/>
      <c r="I19" s="59">
        <v>0</v>
      </c>
      <c r="J19" s="83">
        <f>F19+G19+H19-I19</f>
        <v>0</v>
      </c>
      <c r="K19" s="28" t="str">
        <f>ELOLAP!$F$7</f>
        <v>R06</v>
      </c>
      <c r="L19" s="28">
        <f>ELOLAP!$G$7</f>
        <v>202001</v>
      </c>
      <c r="M19" s="29" t="str">
        <f>ELOLAP!$H$7</f>
        <v>00000000</v>
      </c>
      <c r="N19" s="28" t="str">
        <f>ELOLAP!$I$7</f>
        <v>20200214</v>
      </c>
      <c r="O19" s="19" t="s">
        <v>105</v>
      </c>
      <c r="P19" s="30" t="s">
        <v>144</v>
      </c>
      <c r="Q19" s="30" t="str">
        <f>K19&amp;","&amp;L19&amp;","&amp;M19&amp;","&amp;N19&amp;","&amp;O19&amp;","&amp;P19&amp;","&amp;"@"&amp;P19&amp;"00"&amp;A19&amp;","&amp;B19&amp;","&amp;C19&amp;","&amp;D19&amp;","&amp;E19&amp;","&amp;F19&amp;","&amp;G19&amp;","&amp;H19&amp;","&amp;I19</f>
        <v>R06,202001,00000000,20200214,E,BEFT3AFK,@BEFT3AFK0004,KERHITT,R,PL,HUF,650000,-650000,,0</v>
      </c>
    </row>
    <row r="20" spans="1:17" ht="13.5" thickBot="1">
      <c r="A20" s="72" t="s">
        <v>36</v>
      </c>
      <c r="B20" s="84"/>
      <c r="C20" s="85"/>
      <c r="D20" s="52"/>
      <c r="E20" s="85"/>
      <c r="F20" s="86"/>
      <c r="G20" s="86"/>
      <c r="H20" s="86"/>
      <c r="I20" s="87"/>
      <c r="K20" s="19"/>
      <c r="L20" s="19"/>
      <c r="M20" s="19"/>
      <c r="N20" s="19"/>
      <c r="O20" s="19"/>
      <c r="P20" s="30"/>
      <c r="Q20" s="30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7" ht="12.75"/>
    <row r="28" ht="12.75"/>
    <row r="29" ht="12.75"/>
    <row r="30" ht="12.75"/>
  </sheetData>
  <sheetProtection/>
  <mergeCells count="14">
    <mergeCell ref="E11:E14"/>
    <mergeCell ref="F11:I11"/>
    <mergeCell ref="F12:F14"/>
    <mergeCell ref="G12:H12"/>
    <mergeCell ref="C2:G2"/>
    <mergeCell ref="A3:J3"/>
    <mergeCell ref="I12:I14"/>
    <mergeCell ref="G13:G14"/>
    <mergeCell ref="H13:H14"/>
    <mergeCell ref="A10:E10"/>
    <mergeCell ref="A11:A14"/>
    <mergeCell ref="B11:B14"/>
    <mergeCell ref="C11:C14"/>
    <mergeCell ref="D11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2007-02-13T13:08:17Z</cp:lastPrinted>
  <dcterms:created xsi:type="dcterms:W3CDTF">2005-11-09T14:27:23Z</dcterms:created>
  <dcterms:modified xsi:type="dcterms:W3CDTF">2020-01-23T09:48:16Z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358386309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PreviousAdHocReviewCycleID">
    <vt:i4>-1197694542</vt:i4>
  </property>
  <property fmtid="{D5CDD505-2E9C-101B-9397-08002B2CF9AE}" pid="7" name="_ReviewingToolsShownOnce">
    <vt:lpwstr/>
  </property>
  <property fmtid="{D5CDD505-2E9C-101B-9397-08002B2CF9AE}" pid="8" name="MSIP_Label_b0d11092-50c9-4e74-84b5-b1af078dc3d0_Enabled">
    <vt:lpwstr>True</vt:lpwstr>
  </property>
  <property fmtid="{D5CDD505-2E9C-101B-9397-08002B2CF9AE}" pid="9" name="MSIP_Label_b0d11092-50c9-4e74-84b5-b1af078dc3d0_SiteId">
    <vt:lpwstr>97c01ef8-0264-4eef-9c08-fb4a9ba1c0db</vt:lpwstr>
  </property>
  <property fmtid="{D5CDD505-2E9C-101B-9397-08002B2CF9AE}" pid="10" name="MSIP_Label_b0d11092-50c9-4e74-84b5-b1af078dc3d0_Ref">
    <vt:lpwstr>https://api.informationprotection.azure.com/api/97c01ef8-0264-4eef-9c08-fb4a9ba1c0db</vt:lpwstr>
  </property>
  <property fmtid="{D5CDD505-2E9C-101B-9397-08002B2CF9AE}" pid="11" name="MSIP_Label_b0d11092-50c9-4e74-84b5-b1af078dc3d0_Owner">
    <vt:lpwstr>gyaloge@mnb.hu</vt:lpwstr>
  </property>
  <property fmtid="{D5CDD505-2E9C-101B-9397-08002B2CF9AE}" pid="12" name="MSIP_Label_b0d11092-50c9-4e74-84b5-b1af078dc3d0_SetDate">
    <vt:lpwstr>2018-12-03T15:48:28.8412959+01:00</vt:lpwstr>
  </property>
  <property fmtid="{D5CDD505-2E9C-101B-9397-08002B2CF9AE}" pid="13" name="MSIP_Label_b0d11092-50c9-4e74-84b5-b1af078dc3d0_Name">
    <vt:lpwstr>Protected</vt:lpwstr>
  </property>
  <property fmtid="{D5CDD505-2E9C-101B-9397-08002B2CF9AE}" pid="14" name="MSIP_Label_b0d11092-50c9-4e74-84b5-b1af078dc3d0_Application">
    <vt:lpwstr>Microsoft Azure Information Protection</vt:lpwstr>
  </property>
  <property fmtid="{D5CDD505-2E9C-101B-9397-08002B2CF9AE}" pid="15" name="MSIP_Label_b0d11092-50c9-4e74-84b5-b1af078dc3d0_Extended_MSFT_Method">
    <vt:lpwstr>Automatic</vt:lpwstr>
  </property>
  <property fmtid="{D5CDD505-2E9C-101B-9397-08002B2CF9AE}" pid="16" name="Sensitivity">
    <vt:lpwstr>Protected</vt:lpwstr>
  </property>
</Properties>
</file>