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2\MNB_IDM\_workflow\STA\aszp_honlap\Rendeleti elemek\2019\Mintafájl\"/>
    </mc:Choice>
  </mc:AlternateContent>
  <xr:revisionPtr revIDLastSave="0" documentId="13_ncr:40009_{290C4F28-ABF6-404D-9545-C586EBE26B39}" xr6:coauthVersionLast="47" xr6:coauthVersionMax="47" xr10:uidLastSave="{00000000-0000-0000-0000-000000000000}"/>
  <bookViews>
    <workbookView xWindow="-108" yWindow="-108" windowWidth="23256" windowHeight="12576" tabRatio="599" activeTab="1"/>
  </bookViews>
  <sheets>
    <sheet name="TXT" sheetId="34" r:id="rId1"/>
    <sheet name="ELOLAP" sheetId="33" r:id="rId2"/>
    <sheet name="TRN" sheetId="31" r:id="rId3"/>
    <sheet name="TB01_TB02" sheetId="17" r:id="rId4"/>
    <sheet name="TB03_TB04" sheetId="19" r:id="rId5"/>
    <sheet name="TB05_TB06" sheetId="20" r:id="rId6"/>
    <sheet name="TB07_TB08" sheetId="21" r:id="rId7"/>
    <sheet name="TB09_TB10" sheetId="12" r:id="rId8"/>
    <sheet name="TB11_TB12" sheetId="32" r:id="rId9"/>
  </sheets>
  <definedNames>
    <definedName name="_xlnm.Print_Area" localSheetId="3">TB01_TB02!$A$1:$K$32</definedName>
    <definedName name="_xlnm.Print_Area" localSheetId="4">TB03_TB04!$A$1:$K$32</definedName>
    <definedName name="_xlnm.Print_Area" localSheetId="5">TB05_TB06!$A$1:$K$30</definedName>
    <definedName name="_xlnm.Print_Area" localSheetId="6">TB07_TB08!$A$1:$J$29</definedName>
    <definedName name="_xlnm.Print_Area" localSheetId="7">TB09_TB10!$A$1:$I$26</definedName>
    <definedName name="_xlnm.Print_Area" localSheetId="8">TB11_TB12!$A$1:$G$30</definedName>
    <definedName name="_xlnm.Print_Area" localSheetId="2">TRN!$A$1:$C$15</definedName>
    <definedName name="_xlnm.Print_Titles" localSheetId="3">TB01_TB02!$1:$1</definedName>
    <definedName name="_xlnm.Print_Titles" localSheetId="4">TB03_TB04!$1:$2</definedName>
    <definedName name="_xlnm.Print_Titles" localSheetId="5">TB05_TB06!$1:$2</definedName>
    <definedName name="_xlnm.Print_Titles" localSheetId="6">TB07_TB08!$1:$2</definedName>
    <definedName name="_xlnm.Print_Titles" localSheetId="7">TB09_TB10!$1:$1</definedName>
    <definedName name="_xlnm.Print_Titles" localSheetId="8">TB11_TB12!$1:$1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3" l="1"/>
  <c r="H10" i="31"/>
  <c r="J25" i="21"/>
  <c r="J10" i="21"/>
  <c r="P11" i="21"/>
  <c r="O11" i="20"/>
  <c r="R12" i="19"/>
  <c r="R12" i="17"/>
  <c r="R13" i="17"/>
  <c r="M11" i="21"/>
  <c r="L11" i="21"/>
  <c r="K11" i="21"/>
  <c r="O12" i="19"/>
  <c r="N12" i="19"/>
  <c r="M12" i="19"/>
  <c r="E10" i="31"/>
  <c r="F10" i="31"/>
  <c r="G10" i="31"/>
  <c r="K26" i="32"/>
  <c r="J26" i="32"/>
  <c r="I26" i="32"/>
  <c r="K11" i="32"/>
  <c r="J11" i="32"/>
  <c r="O11" i="32" s="1"/>
  <c r="A25" i="34" s="1"/>
  <c r="I11" i="32"/>
  <c r="H26" i="32"/>
  <c r="H11" i="32"/>
  <c r="M22" i="12"/>
  <c r="L22" i="12"/>
  <c r="K22" i="12"/>
  <c r="K9" i="12"/>
  <c r="J9" i="12"/>
  <c r="O9" i="12" s="1"/>
  <c r="A23" i="34" s="1"/>
  <c r="I9" i="12"/>
  <c r="M25" i="21"/>
  <c r="L25" i="21"/>
  <c r="K25" i="21"/>
  <c r="M10" i="21"/>
  <c r="L10" i="21"/>
  <c r="K10" i="21"/>
  <c r="O26" i="20"/>
  <c r="N26" i="20"/>
  <c r="M26" i="20"/>
  <c r="L11" i="20"/>
  <c r="K11" i="20"/>
  <c r="J11" i="20"/>
  <c r="P11" i="20" s="1"/>
  <c r="A18" i="34" s="1"/>
  <c r="L10" i="20"/>
  <c r="K10" i="20"/>
  <c r="J10" i="20"/>
  <c r="O27" i="19"/>
  <c r="N27" i="19"/>
  <c r="M27" i="19"/>
  <c r="O11" i="19"/>
  <c r="N11" i="19"/>
  <c r="M11" i="19"/>
  <c r="S11" i="19" s="1"/>
  <c r="A14" i="34" s="1"/>
  <c r="G15" i="31"/>
  <c r="F15" i="31"/>
  <c r="E15" i="31"/>
  <c r="G14" i="31"/>
  <c r="F14" i="31"/>
  <c r="E14" i="31"/>
  <c r="G13" i="31"/>
  <c r="F13" i="31"/>
  <c r="E13" i="31"/>
  <c r="G12" i="31"/>
  <c r="F12" i="31"/>
  <c r="E12" i="31"/>
  <c r="G11" i="31"/>
  <c r="F11" i="31"/>
  <c r="E11" i="31"/>
  <c r="K11" i="31" s="1"/>
  <c r="A5" i="34" s="1"/>
  <c r="O27" i="17"/>
  <c r="N27" i="17"/>
  <c r="M27" i="17"/>
  <c r="S27" i="17" s="1"/>
  <c r="A13" i="34" s="1"/>
  <c r="O13" i="17"/>
  <c r="N13" i="17"/>
  <c r="M13" i="17"/>
  <c r="O12" i="17"/>
  <c r="N12" i="17"/>
  <c r="M12" i="17"/>
  <c r="S12" i="17" s="1"/>
  <c r="A11" i="34" s="1"/>
  <c r="O11" i="17"/>
  <c r="N11" i="17"/>
  <c r="S11" i="17" s="1"/>
  <c r="A10" i="34" s="1"/>
  <c r="M11" i="17"/>
  <c r="I8" i="33"/>
  <c r="I9" i="33" s="1"/>
  <c r="H8" i="33"/>
  <c r="H9" i="33"/>
  <c r="H11" i="31"/>
  <c r="P11" i="17"/>
  <c r="P27" i="19"/>
  <c r="S27" i="19" s="1"/>
  <c r="A16" i="34" s="1"/>
  <c r="M11" i="20"/>
  <c r="P13" i="17"/>
  <c r="P12" i="19"/>
  <c r="S12" i="19"/>
  <c r="A15" i="34" s="1"/>
  <c r="P26" i="20"/>
  <c r="L11" i="32"/>
  <c r="H12" i="31"/>
  <c r="N10" i="21"/>
  <c r="P27" i="17"/>
  <c r="J8" i="33"/>
  <c r="J9" i="33"/>
  <c r="P11" i="19"/>
  <c r="H15" i="31"/>
  <c r="M10" i="20"/>
  <c r="L9" i="12"/>
  <c r="N22" i="12"/>
  <c r="H14" i="31"/>
  <c r="N25" i="21"/>
  <c r="Q25" i="21"/>
  <c r="A22" i="34" s="1"/>
  <c r="P12" i="17"/>
  <c r="M7" i="33"/>
  <c r="A1" i="34" s="1"/>
  <c r="H13" i="31"/>
  <c r="L26" i="32"/>
  <c r="O26" i="32" s="1"/>
  <c r="A26" i="34" s="1"/>
  <c r="N11" i="21"/>
  <c r="Q11" i="21"/>
  <c r="A21" i="34" s="1"/>
  <c r="S13" i="17"/>
  <c r="A12" i="34" s="1"/>
  <c r="Q10" i="21"/>
  <c r="A20" i="34" s="1"/>
  <c r="Q22" i="12"/>
  <c r="A24" i="34" s="1"/>
  <c r="P10" i="20"/>
  <c r="A17" i="34" s="1"/>
  <c r="S26" i="20"/>
  <c r="A19" i="34" s="1"/>
  <c r="M8" i="33"/>
  <c r="A2" i="34" s="1"/>
  <c r="K10" i="31" l="1"/>
  <c r="A4" i="34" s="1"/>
  <c r="K13" i="31"/>
  <c r="A7" i="34" s="1"/>
  <c r="K14" i="31"/>
  <c r="A8" i="34" s="1"/>
  <c r="K15" i="31"/>
  <c r="A9" i="34" s="1"/>
  <c r="K12" i="31"/>
  <c r="A6" i="34" s="1"/>
  <c r="M9" i="33"/>
  <c r="A3" i="34" s="1"/>
</calcChain>
</file>

<file path=xl/comments1.xml><?xml version="1.0" encoding="utf-8"?>
<comments xmlns="http://schemas.openxmlformats.org/spreadsheetml/2006/main">
  <authors>
    <author>Czinege-Gyalog Éva</author>
    <author>kuranzne</author>
  </authors>
  <commentList>
    <comment ref="H7" authorId="0" shapeId="0">
      <text>
        <r>
          <rPr>
            <sz val="8"/>
            <color indexed="81"/>
            <rFont val="Tahoma"/>
            <family val="2"/>
            <charset val="238"/>
          </rPr>
          <t>Ide írja yyyyNx formátumban a vonatkozási időt. Ez átírja az egész fájlban.</t>
        </r>
      </text>
    </comment>
    <comment ref="I7" authorId="1" shapeId="0">
      <text>
        <r>
          <rPr>
            <sz val="8"/>
            <color indexed="81"/>
            <rFont val="Tahoma"/>
            <family val="2"/>
            <charset val="238"/>
          </rPr>
          <t>Ebbe a cellába írja be az adatszolgáltató törzsszámát (adószám első 8 számjegyét)!</t>
        </r>
      </text>
    </comment>
    <comment ref="J7" authorId="0" shapeId="0">
      <text>
        <r>
          <rPr>
            <sz val="8"/>
            <color indexed="81"/>
            <rFont val="Tahoma"/>
            <family val="2"/>
            <charset val="238"/>
          </rPr>
          <t>2019-től itt kell megadni a kitöltés dátumát yyyymmdd formátumban</t>
        </r>
      </text>
    </comment>
  </commentList>
</comments>
</file>

<file path=xl/comments2.xml><?xml version="1.0" encoding="utf-8"?>
<comments xmlns="http://schemas.openxmlformats.org/spreadsheetml/2006/main">
  <authors>
    <author>winklers</author>
  </authors>
  <commentList>
    <comment ref="M14" authorId="0" shapeId="0">
      <text>
        <r>
          <rPr>
            <sz val="8"/>
            <color indexed="81"/>
            <rFont val="Tahoma"/>
            <family val="2"/>
            <charset val="238"/>
          </rPr>
          <t>Minden kitöltött sor mellett az excel M-től S-ig oszlopnak is kitöltöttnek kell lennie, ami a felette levő cellák tartalmának másolásával ill. "lehúzásával" érhető el. A táblázat üresen hagyott sorai mellől törölni kell a M-től S cellák tartalmát. Minden "Text"  oszlopban lévő képletnek kell szerepelnie a TXT sheeten.</t>
        </r>
      </text>
    </comment>
  </commentList>
</comments>
</file>

<file path=xl/comments3.xml><?xml version="1.0" encoding="utf-8"?>
<comments xmlns="http://schemas.openxmlformats.org/spreadsheetml/2006/main">
  <authors>
    <author>kuranzne</author>
  </authors>
  <commentList>
    <comment ref="M13" authorId="0" shapeId="0">
      <text>
        <r>
          <rPr>
            <sz val="8"/>
            <color indexed="81"/>
            <rFont val="Tahoma"/>
            <family val="2"/>
            <charset val="238"/>
          </rPr>
          <t>Minden kitöltött sor mellett az excel M-től S-ig oszlopnak is kitöltöttnek kell lennie, ami a felette levő cellák tartalmának másolásával ill. "lehúzásával" érhető el. A táblázat üresen hagyott sorai mellől törölni kell a M-től S-ig cellák tartalmát. Minden "Text"  oszlopban lévő képletnek kell szerepelnie a TXT sheeten.</t>
        </r>
      </text>
    </comment>
  </commentList>
</comments>
</file>

<file path=xl/comments4.xml><?xml version="1.0" encoding="utf-8"?>
<comments xmlns="http://schemas.openxmlformats.org/spreadsheetml/2006/main">
  <authors>
    <author>winklers</author>
  </authors>
  <commentList>
    <comment ref="J12" authorId="0" shapeId="0">
      <text>
        <r>
          <rPr>
            <sz val="8"/>
            <color indexed="81"/>
            <rFont val="Tahoma"/>
            <family val="2"/>
            <charset val="238"/>
          </rPr>
          <t xml:space="preserve">Minden kitöltött sor mellett az excel J-től P-ig oszlopnak is kitöltöttnek kell lennie, ami a felette levő cellák tartalmának másolásával ill. "lehúzásával" érhető el. A táblázat üresen hagyott sorai mellől törölni kell a J-től P cellák tartalmát. Minden "Text"  oszlopban lévő képletnek kell szerepelnie a TXT sheeten.
</t>
        </r>
      </text>
    </comment>
  </commentList>
</comments>
</file>

<file path=xl/comments5.xml><?xml version="1.0" encoding="utf-8"?>
<comments xmlns="http://schemas.openxmlformats.org/spreadsheetml/2006/main">
  <authors>
    <author>winklers</author>
    <author>kuranzne</author>
  </authors>
  <commentList>
    <comment ref="J10" authorId="0" shapeId="0">
      <text>
        <r>
          <rPr>
            <sz val="8"/>
            <color indexed="81"/>
            <rFont val="Tahoma"/>
            <family val="2"/>
            <charset val="238"/>
          </rPr>
          <t xml:space="preserve">Ellenőrző számok: amennyiben nem nulla, akkor az adott sor tekintetében nem teljesül h=c+d-f-g
</t>
        </r>
      </text>
    </comment>
    <comment ref="K12" authorId="1" shapeId="0">
      <text>
        <r>
          <rPr>
            <sz val="8"/>
            <color indexed="81"/>
            <rFont val="Tahoma"/>
            <family val="2"/>
            <charset val="238"/>
          </rPr>
          <t>Minden kitöltött sor mellett az excel K-tól Q-ig oszlopnak is kitöltöttnek kell lennie, ami a felette levő cellák tartalmának másolásával ill. "lehúzásával" érhető el. A táblázat üresen hagyott sorai mellől törölni kell a K-tól Q cellák tartalmát. Minden "Text"  oszlopban lévő képletnek kell szerepelnie a TXT sheeten.</t>
        </r>
      </text>
    </comment>
    <comment ref="J25" authorId="0" shapeId="0">
      <text>
        <r>
          <rPr>
            <sz val="8"/>
            <color indexed="81"/>
            <rFont val="Tahoma"/>
            <family val="2"/>
            <charset val="238"/>
          </rPr>
          <t xml:space="preserve">Ellenőrző számok: amennyiben nem nulla, akkor az adott sor tekintetében nem teljesül h=c+d-f-g
</t>
        </r>
      </text>
    </comment>
  </commentList>
</comments>
</file>

<file path=xl/comments6.xml><?xml version="1.0" encoding="utf-8"?>
<comments xmlns="http://schemas.openxmlformats.org/spreadsheetml/2006/main">
  <authors>
    <author>winklers</author>
  </authors>
  <commentList>
    <comment ref="I10" authorId="0" shapeId="0">
      <text>
        <r>
          <rPr>
            <sz val="8"/>
            <color indexed="81"/>
            <rFont val="Tahoma"/>
            <family val="2"/>
            <charset val="238"/>
          </rPr>
          <t xml:space="preserve">Minden kitöltött sor mellett az excel I-től O-ig oszlopnak is kitöltöttnek kell lennie, ami a felette levő cellák tartalmának másolásával ill. "lehúzásával" érhető el. A táblázat üresen hagyott sorai mellől törölni kell a I-től O-ig cellák tartalmát. Minden "Text"  oszlopban lévő képletnek kell szerepelnie a TXT sheeten.
</t>
        </r>
      </text>
    </comment>
  </commentList>
</comments>
</file>

<file path=xl/comments7.xml><?xml version="1.0" encoding="utf-8"?>
<comments xmlns="http://schemas.openxmlformats.org/spreadsheetml/2006/main">
  <authors>
    <author>kuranzne</author>
  </authors>
  <commentList>
    <comment ref="I12" authorId="0" shapeId="0">
      <text>
        <r>
          <rPr>
            <sz val="8"/>
            <color indexed="81"/>
            <rFont val="Tahoma"/>
            <family val="2"/>
            <charset val="238"/>
          </rPr>
          <t>Minden kitöltött sor mellett az excel I-től O-ig oszlopnak is kitöltöttnek kell lennie, ami a felette levő cellák tartalmának másolásával ill. "lehúzásával" érhető el. A táblázat üresen hagyott sorai mellől törölni kell a I-től O-ig cellák tartalmát. Minden "Text"  oszlopban lévő képletnek kell szerepelnie a TXT sheeten.</t>
        </r>
      </text>
    </comment>
  </commentList>
</comments>
</file>

<file path=xl/sharedStrings.xml><?xml version="1.0" encoding="utf-8"?>
<sst xmlns="http://schemas.openxmlformats.org/spreadsheetml/2006/main" count="580" uniqueCount="192">
  <si>
    <t>Tranzakciók</t>
  </si>
  <si>
    <t xml:space="preserve">Időszak eleji nyitó állomány </t>
  </si>
  <si>
    <t xml:space="preserve">Időszak végi záró állomány  </t>
  </si>
  <si>
    <t>Tartozás</t>
  </si>
  <si>
    <t>…</t>
  </si>
  <si>
    <t>01</t>
  </si>
  <si>
    <t>02</t>
  </si>
  <si>
    <t>03</t>
  </si>
  <si>
    <t>a</t>
  </si>
  <si>
    <t>b</t>
  </si>
  <si>
    <t>c</t>
  </si>
  <si>
    <t>e</t>
  </si>
  <si>
    <t>f</t>
  </si>
  <si>
    <t>g</t>
  </si>
  <si>
    <t>h</t>
  </si>
  <si>
    <t>i</t>
  </si>
  <si>
    <t>j</t>
  </si>
  <si>
    <t>Eredeti Devizanem ISO kódja</t>
  </si>
  <si>
    <t>d</t>
  </si>
  <si>
    <t>nn</t>
  </si>
  <si>
    <t>ISO országkódja</t>
  </si>
  <si>
    <t>Sor-
szám</t>
  </si>
  <si>
    <t>Értékpapír</t>
  </si>
  <si>
    <t>megnevezése</t>
  </si>
  <si>
    <t>Adatszolgáltató letétkezelőjének</t>
  </si>
  <si>
    <t xml:space="preserve">törzsszáma </t>
  </si>
  <si>
    <t>Instrumentum</t>
  </si>
  <si>
    <t>Sor-szám</t>
  </si>
  <si>
    <t>Külföldi ingatlan országának ISO-kódja</t>
  </si>
  <si>
    <t xml:space="preserve">Neve </t>
  </si>
  <si>
    <t xml:space="preserve">Törzsszáma </t>
  </si>
  <si>
    <t>Ügylet típusa</t>
  </si>
  <si>
    <t>Rezidens szereplő a harmadik fél vonatkozásában történő részesedés szerzés/elidegenítés esetén</t>
  </si>
  <si>
    <t>Tranzakció típusának kódja</t>
  </si>
  <si>
    <t>Tőkebefektetés</t>
  </si>
  <si>
    <t>Tőkekivonás</t>
  </si>
  <si>
    <t>Névérték</t>
  </si>
  <si>
    <t>Piaci érték</t>
  </si>
  <si>
    <t>Név</t>
  </si>
  <si>
    <t>Törzsszám</t>
  </si>
  <si>
    <t>névértéke</t>
  </si>
  <si>
    <t>Tőzsdei értékpapír</t>
  </si>
  <si>
    <t>azonosítója</t>
  </si>
  <si>
    <t>megnevezése
(rövid név)</t>
  </si>
  <si>
    <t>Adatszolgáltató tulajdonában lévő, tárgyidőszak végi záró állomány
(db)</t>
  </si>
  <si>
    <t>Ügylet iránya</t>
  </si>
  <si>
    <t>Devizanem ISO kódja</t>
  </si>
  <si>
    <t>Tranzakció piaci értéke</t>
  </si>
  <si>
    <t>könyvvezetése devizanemének ISO kódja</t>
  </si>
  <si>
    <t>Ügyletben érintett másik fél/felek statisztikai státusza</t>
  </si>
  <si>
    <t>Rezidens fél/felek</t>
  </si>
  <si>
    <t>partnerazonosító-kódja</t>
  </si>
  <si>
    <t>Az értékpapír kibocsátó partnerazonosító-kódja</t>
  </si>
  <si>
    <t>Az értékpapír tulajdonos partnerazonosító-kódja</t>
  </si>
  <si>
    <t>Megnevezés</t>
  </si>
  <si>
    <t xml:space="preserve"> </t>
  </si>
  <si>
    <t>Adatok</t>
  </si>
  <si>
    <t xml:space="preserve">Az érintett rezidens vállalkozás </t>
  </si>
  <si>
    <t>neve</t>
  </si>
  <si>
    <t>törzsszáma</t>
  </si>
  <si>
    <t>Az adatszolgáltató egyes, regiszter célú adatai</t>
  </si>
  <si>
    <t>04</t>
  </si>
  <si>
    <t>Követelés</t>
  </si>
  <si>
    <t>denominációjának devizaneme</t>
  </si>
  <si>
    <t>Devizanem</t>
  </si>
  <si>
    <t>Osztalékkövetelés</t>
  </si>
  <si>
    <t>Időszak eleji nyitó állomány</t>
  </si>
  <si>
    <t>Követelés növekedés</t>
  </si>
  <si>
    <t>Követelés csökkenés</t>
  </si>
  <si>
    <t>Időszak végi záró állomány</t>
  </si>
  <si>
    <t xml:space="preserve">Levont adó </t>
  </si>
  <si>
    <t>Osztaléktartozás</t>
  </si>
  <si>
    <t>Tartozás csökkenés</t>
  </si>
  <si>
    <t>Egyéb tranzakció</t>
  </si>
  <si>
    <t>05</t>
  </si>
  <si>
    <t>TB12 tábla</t>
  </si>
  <si>
    <t>TB11 tábla</t>
  </si>
  <si>
    <t xml:space="preserve">TB10 tábla </t>
  </si>
  <si>
    <t>TB09 tábla</t>
  </si>
  <si>
    <t>TB08 tábla</t>
  </si>
  <si>
    <t>TB07 tábla</t>
  </si>
  <si>
    <t>TB06 tábla</t>
  </si>
  <si>
    <t>TB05 tábla</t>
  </si>
  <si>
    <t>TB04 tábla</t>
  </si>
  <si>
    <t>TB03 tábla</t>
  </si>
  <si>
    <t>TB02 tábla</t>
  </si>
  <si>
    <t>TB01 tábla</t>
  </si>
  <si>
    <t>Külföldi ingatlantulajdont érintő tranzakciók (adatok egész devizában)</t>
  </si>
  <si>
    <t>egy darabra jutó</t>
  </si>
  <si>
    <t>tőzsdei záró ára
(két tizedessel)</t>
  </si>
  <si>
    <t xml:space="preserve">Tőkebefektetések negyedéves adatszolgáltatása 
- egyéb monetáris intézmények, egyéb pénzügyi közvetítők és 
pénzügyi kiegészítő tevékenységet végzők </t>
  </si>
  <si>
    <t>TRN tábla</t>
  </si>
  <si>
    <t>06</t>
  </si>
  <si>
    <t>összesen</t>
  </si>
  <si>
    <t>Tartozás növekedés</t>
  </si>
  <si>
    <t>Volt-e  a tárgyidőszak kezdetén vagy végén vállalatcsoportba tartozó, közvetlen szavazati joggal rendelkező külföldi befektetője 10%-ot elérő, vagy meghaladó közvetlen tulajdoni hányaddal rendelkező nem-rezidens befektetője? (1=igen 0=nem)</t>
  </si>
  <si>
    <t>nem-rezidens partnerazonosító-kódja</t>
  </si>
  <si>
    <t>nem-rezidens partner országának ISO kódja</t>
  </si>
  <si>
    <t>nem-rezidens tulajdonában lévő, tárgyidőszak végi záró állomány
(db)</t>
  </si>
  <si>
    <t>Vásárolt-e nem-rezidenstől vagy értékesített-e nem-rezidensnek a tárgyidőszakban rezidens társaságbeli, 10%-ot elérő részesedést 250 millió forintot elérő értékben? (1=igen 0=nem)</t>
  </si>
  <si>
    <t>Szerzett-e vagy átruházott-e a tárgyidőszakban külföldi ingatlantulajdont ? (1=igen 0=nem)</t>
  </si>
  <si>
    <t>Rezidens társaságban részesedés szerzés nem-rezidenstől vagy átruházás nem-rezidensnek (adatok egész devizában)</t>
  </si>
  <si>
    <t>AGY
 kód</t>
  </si>
  <si>
    <t>Vonatkozási
 idő</t>
  </si>
  <si>
    <t>Adatszolgáltató
 azonosító</t>
  </si>
  <si>
    <t>Kitöltés
 dátuma</t>
  </si>
  <si>
    <t>Bizonylat
 jellege</t>
  </si>
  <si>
    <t>Tábla kód</t>
  </si>
  <si>
    <t>Text</t>
  </si>
  <si>
    <t>E</t>
  </si>
  <si>
    <t>TB01</t>
  </si>
  <si>
    <t>ELOLAP</t>
  </si>
  <si>
    <t>Az elektronikusan küldött adatszolgáltatások előlapja</t>
  </si>
  <si>
    <t>Sorszám</t>
  </si>
  <si>
    <t>Sorkód</t>
  </si>
  <si>
    <t>1</t>
  </si>
  <si>
    <t>ELOLAP01</t>
  </si>
  <si>
    <t>R13</t>
  </si>
  <si>
    <t>2</t>
  </si>
  <si>
    <t>ELOLAP02</t>
  </si>
  <si>
    <t>3</t>
  </si>
  <si>
    <t>ELOLAP03</t>
  </si>
  <si>
    <t>Szabványos fájlnév:</t>
  </si>
  <si>
    <t xml:space="preserve"> Fájlnév összetétele: </t>
  </si>
  <si>
    <t>1) adatgyűjtés jele: R13</t>
  </si>
  <si>
    <t>3) adatszolgáltató 8 jegyű törzsszáma</t>
  </si>
  <si>
    <t>TB02</t>
  </si>
  <si>
    <t>TB03</t>
  </si>
  <si>
    <t>TB04</t>
  </si>
  <si>
    <t>TB05</t>
  </si>
  <si>
    <t>N</t>
  </si>
  <si>
    <t>TB06</t>
  </si>
  <si>
    <t>TB07</t>
  </si>
  <si>
    <t>TB08</t>
  </si>
  <si>
    <t>TB09</t>
  </si>
  <si>
    <t>TB10</t>
  </si>
  <si>
    <t>TB11</t>
  </si>
  <si>
    <t>TB12</t>
  </si>
  <si>
    <t>HUF</t>
  </si>
  <si>
    <t>PENZ</t>
  </si>
  <si>
    <t>APPT</t>
  </si>
  <si>
    <t>JTNE</t>
  </si>
  <si>
    <t>EUR</t>
  </si>
  <si>
    <t>AV</t>
  </si>
  <si>
    <t>HU00000xxxxx</t>
  </si>
  <si>
    <t>xxx elsőbbségi részvény</t>
  </si>
  <si>
    <t>xxx törzsrészvény</t>
  </si>
  <si>
    <t>SZ</t>
  </si>
  <si>
    <t>US</t>
  </si>
  <si>
    <t>PUMA Kft.</t>
  </si>
  <si>
    <t>DE</t>
  </si>
  <si>
    <t>NR</t>
  </si>
  <si>
    <t>TRN</t>
  </si>
  <si>
    <t>KLANYA</t>
  </si>
  <si>
    <t>KTANYA</t>
  </si>
  <si>
    <t>ANYALEANY</t>
  </si>
  <si>
    <t>KLLEANY</t>
  </si>
  <si>
    <t>KTLEANY</t>
  </si>
  <si>
    <t>USD</t>
  </si>
  <si>
    <t>00000000</t>
  </si>
  <si>
    <r>
      <t xml:space="preserve">MNB azonosító: </t>
    </r>
    <r>
      <rPr>
        <b/>
        <sz val="10"/>
        <rFont val="Calibri"/>
        <family val="2"/>
        <charset val="238"/>
      </rPr>
      <t>R13</t>
    </r>
  </si>
  <si>
    <t>Igaz-e az adatszolgáltatóra, hogy a vállalatcsoport adatszolgáltatóban szavazati joggal közvetlenül rendelkező külföldi tagjaira jutó saját tőke összeg a tárgyidőszak kezdetén vagy végén elérte az 1 milliárd forintot vagy kisebb volt, mint -1 milliárd forint?  (1=igen 0=nem)</t>
  </si>
  <si>
    <t>Igaz-e az adatszolgáltatóra, hogy a tárgyidőszak kezdetén vagy végén egy vagy több vállalatcsoportba tartozó külföldi vállalkozásban szavazati joggal rendelkezett?  (1=igen 0=nem)</t>
  </si>
  <si>
    <t>Állt-e fenn tulajdonosi viszonyon kívüli követelés vagy tartozás állománya külföldi vállalatcsoportba tartozó vállalattal, külföldi fióktelepekkel szemben a tárgyidőszak kezdetén vagy végén? (1=igen 0=nem)</t>
  </si>
  <si>
    <t>A külföldi közvetlentőke-befektetőknek, közvetett befektetőknek vagy társvállalatoknak az adatszolgáltató vállalkozásban fennálló közvetlen szavazati jogot érintő tranzakciói (adatok egész devizában)</t>
  </si>
  <si>
    <t>Külföldi közvetlentőke-befektető, közvetett befektető vagy társvállalat partnerazonosító-kódja</t>
  </si>
  <si>
    <t>Kereszttulajdonos külföldi közvetlentőke-befektetések vagy közvetett befektetések adatszolgáltatóban megvalósult, 10%-ot el nem érő közvetlen szavazati jogot érintő tranzakciói (adatok egész devizában)</t>
  </si>
  <si>
    <t>Az adatszolgáltatóban kereszttulajdonos külföldi közvetlentőke-befektetés vagy közvetett befektetés partnerazonosító-kódja</t>
  </si>
  <si>
    <t>Az adatszolgáltató külföldi közvetlentőke-befektetésben vagy közvetett befektetésben, társvállalatban vagy fióktelepben fennálló szavazati jogát érintő tranzakciók (adatok egész devizában)</t>
  </si>
  <si>
    <t>Külföldi közvetlentőke-befektetés vagy közvetett befektetés, társvállalat
vagy fióktelep</t>
  </si>
  <si>
    <t>Az adatszolgáltató által kereszttulajdonolt külföldi közvetlentőke-befektetőben vagy közvetett befektetőben megvalósult, 10%-ot el nem érő közvetlen szavazati jogot érintő tranzakciók (adatok egész devizában)</t>
  </si>
  <si>
    <t>Az adatszolgáltató által kereszttulajdonolt külföldi közvetlentőke-befektető vagy közvetett befektető</t>
  </si>
  <si>
    <t>Az adatszolgáltató által kibocsátott, külföldi közvetlentőke-befektetők vagy közvetett befektetők, társvállalatok vagy kereszttulajdonos külföldi közvetlentőke-befektetések vagy közvetett befektetések tulajdonában levő, tulajdonviszonyt megtestesítő értékpapírok állománya</t>
  </si>
  <si>
    <t>Az adatszolgáltató tulajdonában levő, külföldi közvetlentőke-befektetések vagy közvetett befektetések, társvállalatok vagy kereszttulajdonolt külföldi közvetlentőke-befektetők vagy közvetett befektetők által kibocsátott, tulajdonviszonyt megtestesítő értékpapírok állománya</t>
  </si>
  <si>
    <t>Osztalékkövetelés külföldi közvetlentőke-befektetővel vagy közvetett befektetővel, külföldi közvetlentőke-befektetéssel vagy közvetett befektetéssel, vagy társvállalattal  szemben (adatok egész devizában)</t>
  </si>
  <si>
    <t>Osztaléktartozás külföldi közvetlentőke-befektetővel vagy közvetett befektetővel, külföldi közvetlentőke-befektetéssel vagy közvetett befektetéssel, vagy társvállalattal szemben (adatok egész devizában)</t>
  </si>
  <si>
    <t>Külföldi közvetlentőke-befektetéssel, közvetett befektetéssel vagy társvállalattal szemben, az adatszolgáltató által befizetett, de be nem jegyzett tőke miatt fennálló követelés (adatok egész devizában)</t>
  </si>
  <si>
    <t>Külföldi közvetlentőke-befektetővel, közvetett befektetővel vagy társvállalattal szemben, a befektető által befizetett, de be nem jegyzett tőke miatt fennálló tartozás (adatok egész devizában)</t>
  </si>
  <si>
    <r>
      <t>Az adatszolgáltató könyvvezetése devizanemének</t>
    </r>
    <r>
      <rPr>
        <b/>
        <sz val="10"/>
        <color indexed="10"/>
        <rFont val="Calibri"/>
        <family val="2"/>
        <charset val="238"/>
      </rPr>
      <t xml:space="preserve"> / IFRS esetén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 xml:space="preserve">prezentációs pénznemének </t>
    </r>
    <r>
      <rPr>
        <b/>
        <sz val="10"/>
        <rFont val="Calibri"/>
        <family val="2"/>
        <charset val="238"/>
      </rPr>
      <t>ISO kódja</t>
    </r>
  </si>
  <si>
    <r>
      <t xml:space="preserve">ebből: </t>
    </r>
    <r>
      <rPr>
        <b/>
        <strike/>
        <sz val="10"/>
        <color indexed="10"/>
        <rFont val="Calibri"/>
        <family val="2"/>
        <charset val="238"/>
      </rPr>
      <t xml:space="preserve">korábbi évek eredményéből megszavazott rész </t>
    </r>
    <r>
      <rPr>
        <b/>
        <sz val="10"/>
        <color indexed="10"/>
        <rFont val="Calibri"/>
        <family val="2"/>
        <charset val="238"/>
      </rPr>
      <t xml:space="preserve">előző üzleti év adózott eredményén felüli rész </t>
    </r>
  </si>
  <si>
    <r>
      <t xml:space="preserve">Könyvvezetés devizanemének </t>
    </r>
    <r>
      <rPr>
        <b/>
        <sz val="10"/>
        <color indexed="10"/>
        <rFont val="Calibri"/>
        <family val="2"/>
        <charset val="238"/>
      </rPr>
      <t xml:space="preserve"> / IFRS esetén prezentációs pénznemének</t>
    </r>
    <r>
      <rPr>
        <b/>
        <sz val="10"/>
        <rFont val="Calibri"/>
        <family val="2"/>
        <charset val="238"/>
      </rPr>
      <t xml:space="preserve"> ISO kódja</t>
    </r>
  </si>
  <si>
    <r>
      <t xml:space="preserve">A szerzett külföldi ingatlan értéke a könyvvezetés devizanemében  </t>
    </r>
    <r>
      <rPr>
        <b/>
        <sz val="9"/>
        <color indexed="10"/>
        <rFont val="Calibri"/>
        <family val="2"/>
        <charset val="238"/>
      </rPr>
      <t>/ IFRS esetén</t>
    </r>
    <r>
      <rPr>
        <b/>
        <sz val="9"/>
        <rFont val="Calibri"/>
        <family val="2"/>
        <charset val="238"/>
      </rPr>
      <t xml:space="preserve"> </t>
    </r>
    <r>
      <rPr>
        <b/>
        <sz val="9"/>
        <color indexed="10"/>
        <rFont val="Calibri"/>
        <family val="2"/>
        <charset val="238"/>
      </rPr>
      <t>prezentációs pénznemében</t>
    </r>
  </si>
  <si>
    <r>
      <t>Az átruházott külföldi ingatlan értéke a könyvvezetés devizanemében</t>
    </r>
    <r>
      <rPr>
        <b/>
        <sz val="9"/>
        <color indexed="10"/>
        <rFont val="Calibri"/>
        <family val="2"/>
        <charset val="238"/>
      </rPr>
      <t xml:space="preserve">  / IFRS esetén</t>
    </r>
    <r>
      <rPr>
        <b/>
        <sz val="9"/>
        <rFont val="Calibri"/>
        <family val="2"/>
        <charset val="238"/>
      </rPr>
      <t xml:space="preserve"> </t>
    </r>
    <r>
      <rPr>
        <b/>
        <sz val="9"/>
        <color indexed="10"/>
        <rFont val="Calibri"/>
        <family val="2"/>
        <charset val="238"/>
      </rPr>
      <t>prezentációs pénznemében</t>
    </r>
  </si>
  <si>
    <t>2) vonatkozási időszak: az év utolsó számjegye és a negyedév</t>
  </si>
  <si>
    <t>ELŐLAP</t>
  </si>
  <si>
    <t>Kapcsolattartásért felelős szervezeti egység megnevezése:</t>
  </si>
  <si>
    <t xml:space="preserve">       telefonszáma:</t>
  </si>
  <si>
    <t xml:space="preserve">        email címe:</t>
  </si>
  <si>
    <t>20190412</t>
  </si>
  <si>
    <t>2019N1</t>
  </si>
  <si>
    <t>Kontrolling</t>
  </si>
  <si>
    <t>controlling@penzugy.hu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</si>
</sst>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_-* #,##0.00\ _F_t_-;\-* #,##0.00\ _F_t_-;_-* &quot;-&quot;??\ _F_t_-;_-@_-"/>
    <numFmt numFmtId="182" formatCode="_-* #,##0\ _F_t_-;\-* #,##0\ _F_t_-;_-* &quot;-&quot;??\ _F_t_-;_-@_-"/>
  </numFmts>
  <fonts count="29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u/>
      <sz val="10"/>
      <name val="Calibri"/>
      <family val="2"/>
      <charset val="238"/>
    </font>
    <font>
      <sz val="8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trike/>
      <sz val="10"/>
      <color indexed="1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17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24" fillId="0" borderId="0" xfId="0" applyNumberFormat="1" applyFont="1"/>
    <xf numFmtId="1" fontId="5" fillId="0" borderId="0" xfId="0" applyNumberFormat="1" applyFont="1"/>
    <xf numFmtId="3" fontId="5" fillId="0" borderId="1" xfId="0" applyNumberFormat="1" applyFont="1" applyFill="1" applyBorder="1"/>
    <xf numFmtId="3" fontId="5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0" xfId="0" applyFont="1" applyBorder="1"/>
    <xf numFmtId="0" fontId="6" fillId="0" borderId="0" xfId="0" applyFont="1" applyFill="1"/>
    <xf numFmtId="0" fontId="5" fillId="0" borderId="0" xfId="0" applyFont="1" applyFill="1"/>
    <xf numFmtId="0" fontId="7" fillId="0" borderId="0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0" xfId="0" applyFont="1" applyFill="1" applyAlignment="1">
      <alignment wrapText="1"/>
    </xf>
    <xf numFmtId="0" fontId="5" fillId="0" borderId="0" xfId="0" applyFont="1" applyBorder="1" applyAlignment="1"/>
    <xf numFmtId="0" fontId="9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Fill="1" applyBorder="1"/>
    <xf numFmtId="3" fontId="10" fillId="0" borderId="1" xfId="0" applyNumberFormat="1" applyFont="1" applyFill="1" applyBorder="1"/>
    <xf numFmtId="182" fontId="10" fillId="0" borderId="1" xfId="1" applyNumberFormat="1" applyFont="1" applyFill="1" applyBorder="1"/>
    <xf numFmtId="0" fontId="5" fillId="0" borderId="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5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49" fontId="5" fillId="0" borderId="0" xfId="0" applyNumberFormat="1" applyFont="1"/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/>
    <xf numFmtId="0" fontId="5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6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5" fillId="0" borderId="0" xfId="0" applyFont="1"/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1" fillId="4" borderId="0" xfId="0" applyNumberFormat="1" applyFont="1" applyFill="1" applyBorder="1" applyAlignment="1">
      <alignment horizontal="left" vertical="center" wrapText="1"/>
    </xf>
    <xf numFmtId="0" fontId="21" fillId="4" borderId="0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0" fontId="13" fillId="0" borderId="10" xfId="0" applyNumberFormat="1" applyFont="1" applyFill="1" applyBorder="1" applyAlignment="1">
      <alignment horizontal="left" vertical="center" wrapText="1"/>
    </xf>
    <xf numFmtId="0" fontId="13" fillId="0" borderId="3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vertical="center" wrapText="1"/>
    </xf>
    <xf numFmtId="0" fontId="13" fillId="0" borderId="12" xfId="0" applyNumberFormat="1" applyFont="1" applyFill="1" applyBorder="1" applyAlignment="1">
      <alignment horizontal="left" vertical="center" wrapText="1"/>
    </xf>
    <xf numFmtId="0" fontId="27" fillId="0" borderId="11" xfId="0" applyNumberFormat="1" applyFont="1" applyFill="1" applyBorder="1" applyAlignment="1">
      <alignment horizontal="left" vertical="center" wrapText="1"/>
    </xf>
    <xf numFmtId="0" fontId="14" fillId="0" borderId="13" xfId="0" applyNumberFormat="1" applyFont="1" applyFill="1" applyBorder="1" applyAlignment="1">
      <alignment horizontal="left" vertical="center" wrapText="1"/>
    </xf>
    <xf numFmtId="0" fontId="13" fillId="0" borderId="14" xfId="0" applyNumberFormat="1" applyFont="1" applyFill="1" applyBorder="1" applyAlignment="1">
      <alignment horizontal="left" vertical="center" wrapText="1"/>
    </xf>
    <xf numFmtId="0" fontId="13" fillId="0" borderId="33" xfId="0" applyNumberFormat="1" applyFont="1" applyFill="1" applyBorder="1" applyAlignment="1">
      <alignment horizontal="left" vertical="center"/>
    </xf>
    <xf numFmtId="49" fontId="5" fillId="5" borderId="0" xfId="0" applyNumberFormat="1" applyFont="1" applyFill="1" applyAlignment="1">
      <alignment horizontal="center"/>
    </xf>
    <xf numFmtId="0" fontId="3" fillId="0" borderId="16" xfId="2" applyNumberFormat="1" applyFill="1" applyBorder="1" applyAlignment="1" applyProtection="1">
      <alignment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23" fillId="0" borderId="20" xfId="0" applyNumberFormat="1" applyFont="1" applyFill="1" applyBorder="1" applyAlignment="1">
      <alignment horizontal="center" vertical="center" wrapText="1"/>
    </xf>
    <xf numFmtId="0" fontId="23" fillId="0" borderId="21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23" xfId="0" applyNumberFormat="1" applyFont="1" applyFill="1" applyBorder="1" applyAlignment="1">
      <alignment horizontal="center" vertical="center" wrapText="1"/>
    </xf>
    <xf numFmtId="0" fontId="22" fillId="0" borderId="24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5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trolling@penzugy.hu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:IV7"/>
    </sheetView>
  </sheetViews>
  <sheetFormatPr defaultColWidth="9.109375" defaultRowHeight="14.4" x14ac:dyDescent="0.3"/>
  <cols>
    <col min="1" max="1" width="96" style="85" bestFit="1" customWidth="1"/>
    <col min="2" max="16384" width="9.109375" style="85"/>
  </cols>
  <sheetData>
    <row r="1" spans="1:1" x14ac:dyDescent="0.3">
      <c r="A1" s="85" t="str">
        <f>+ELOLAP!M7</f>
        <v>R13,2019N1,00000000,20190412,E,ELOLAP,@ELOLAP01,Kontrolling</v>
      </c>
    </row>
    <row r="2" spans="1:1" x14ac:dyDescent="0.3">
      <c r="A2" s="85" t="str">
        <f>+ELOLAP!M8</f>
        <v>R13,2019N1,00000000,20190412,E,ELOLAP,@ELOLAP02,3612345678</v>
      </c>
    </row>
    <row r="3" spans="1:1" x14ac:dyDescent="0.3">
      <c r="A3" s="85" t="str">
        <f>+ELOLAP!M9</f>
        <v>R13,2019N1,00000000,20190412,E,ELOLAP,@ELOLAP03,controlling@penzugy.hu</v>
      </c>
    </row>
    <row r="4" spans="1:1" x14ac:dyDescent="0.3">
      <c r="A4" s="85" t="str">
        <f>+TRN!K10</f>
        <v>R13,2019N1,00000000,20190412,E,TRN,@TRN01,1</v>
      </c>
    </row>
    <row r="5" spans="1:1" x14ac:dyDescent="0.3">
      <c r="A5" s="85" t="str">
        <f>+TRN!K11</f>
        <v>R13,2019N1,00000000,20190412,E,TRN,@TRN02,1</v>
      </c>
    </row>
    <row r="6" spans="1:1" x14ac:dyDescent="0.3">
      <c r="A6" s="85" t="str">
        <f>+TRN!K12</f>
        <v>R13,2019N1,00000000,20190412,E,TRN,@TRN03,1</v>
      </c>
    </row>
    <row r="7" spans="1:1" x14ac:dyDescent="0.3">
      <c r="A7" s="85" t="str">
        <f>+TRN!K13</f>
        <v>R13,2019N1,00000000,20190412,E,TRN,@TRN04,0</v>
      </c>
    </row>
    <row r="8" spans="1:1" x14ac:dyDescent="0.3">
      <c r="A8" s="85" t="str">
        <f>+TRN!K14</f>
        <v>R13,2019N1,00000000,20190412,E,TRN,@TRN05,1</v>
      </c>
    </row>
    <row r="9" spans="1:1" x14ac:dyDescent="0.3">
      <c r="A9" s="85" t="str">
        <f>+TRN!K15</f>
        <v>R13,2019N1,00000000,20190412,E,TRN,@TRN06,</v>
      </c>
    </row>
    <row r="10" spans="1:1" x14ac:dyDescent="0.3">
      <c r="A10" s="85" t="str">
        <f>+TB01_TB02!S11</f>
        <v>R13,2019N1,00000000,20190412,E,TB01,@TB010001,KLANYA,HUF,PENZ,11250000,,,,,,</v>
      </c>
    </row>
    <row r="11" spans="1:1" x14ac:dyDescent="0.3">
      <c r="A11" s="85" t="str">
        <f>+TB01_TB02!S12</f>
        <v>R13,2019N1,00000000,20190412,E,TB01,@TB010002,KTANYA,HUF,APPT,8750000,,,,,,</v>
      </c>
    </row>
    <row r="12" spans="1:1" x14ac:dyDescent="0.3">
      <c r="A12" s="85" t="str">
        <f>+TB01_TB02!S13</f>
        <v>R13,2019N1,00000000,20190412,E,TB01,@TB010003,ANYALEANY,HUF,JTNE,30000000,,,,,,</v>
      </c>
    </row>
    <row r="13" spans="1:1" x14ac:dyDescent="0.3">
      <c r="A13" s="85" t="str">
        <f>+TB01_TB02!S27</f>
        <v>R13,2019N1,00000000,20190412,N,TB02</v>
      </c>
    </row>
    <row r="14" spans="1:1" x14ac:dyDescent="0.3">
      <c r="A14" s="85" t="str">
        <f>+TB03_TB04!S11</f>
        <v>R13,2019N1,00000000,20190412,E,TB03,@TB030001,KLLEANY,EUR,,,,AV,250000,367200,,</v>
      </c>
    </row>
    <row r="15" spans="1:1" x14ac:dyDescent="0.3">
      <c r="A15" s="85" t="str">
        <f>+TB03_TB04!S12</f>
        <v>R13,2019N1,00000000,20190412,E,TB03,@TB030002,KTLEANY,USD,PENZ,1000,,,,,,</v>
      </c>
    </row>
    <row r="16" spans="1:1" x14ac:dyDescent="0.3">
      <c r="A16" s="85" t="str">
        <f>+TB03_TB04!S27</f>
        <v>R13,2019N1,00000000,20190412,E,TB04,@TB040001,KLANYA,EUR,AV,400000,425000,,,,,</v>
      </c>
    </row>
    <row r="17" spans="1:1" x14ac:dyDescent="0.3">
      <c r="A17" s="85" t="str">
        <f>+TB05_TB06!P10</f>
        <v>R13,2019N1,00000000,20190412,E,TB05,@TB050001,HU00000xxxxx,xxx elsőbbségi részvény,,,,KTANYA,2</v>
      </c>
    </row>
    <row r="18" spans="1:1" x14ac:dyDescent="0.3">
      <c r="A18" s="85" t="str">
        <f>+TB05_TB06!P11</f>
        <v>R13,2019N1,00000000,20190412,E,TB05,@TB050002,HU00000xxxxx,xxx törzsrészvény,,,,KLANYA,1928748</v>
      </c>
    </row>
    <row r="19" spans="1:1" x14ac:dyDescent="0.3">
      <c r="A19" s="85" t="str">
        <f>+TB05_TB06!$S$26</f>
        <v>R13,2019N1,00000000,20190412,N,TB06</v>
      </c>
    </row>
    <row r="20" spans="1:1" x14ac:dyDescent="0.3">
      <c r="A20" s="85" t="str">
        <f>+TB07_TB08!Q10</f>
        <v>R13,2019N1,00000000,20190412,E,TB07,@TB070001,KLLEANY,HUF,1000000,,,,1000000,0</v>
      </c>
    </row>
    <row r="21" spans="1:1" x14ac:dyDescent="0.3">
      <c r="A21" s="85" t="str">
        <f>+TB07_TB08!Q11</f>
        <v>R13,2019N1,00000000,20190412,E,TB07,@TB070002,KLANYA,HUF,2000,,,,2000,0</v>
      </c>
    </row>
    <row r="22" spans="1:1" x14ac:dyDescent="0.3">
      <c r="A22" s="85" t="str">
        <f>+TB07_TB08!Q25</f>
        <v>R13,2019N1,00000000,20190412,E,TB08,@TB080001,KLANYA,HUF,0,1698500,,,1000000,698500</v>
      </c>
    </row>
    <row r="23" spans="1:1" x14ac:dyDescent="0.3">
      <c r="A23" s="85" t="str">
        <f>+TB09_TB10!O9</f>
        <v>R13,2019N1,00000000,20190412,E,TB09,@TB090001,SZ,US,HUF,1020000000,PUMA Kft.,11913274</v>
      </c>
    </row>
    <row r="24" spans="1:1" x14ac:dyDescent="0.3">
      <c r="A24" s="85" t="str">
        <f>+TB09_TB10!Q22</f>
        <v>R13,2019N1,00000000,20190412,E,TB10,@TB100001,DE,NR,,,AV,HUF,12500000,</v>
      </c>
    </row>
    <row r="25" spans="1:1" x14ac:dyDescent="0.3">
      <c r="A25" s="85" t="str">
        <f>+TB11_TB12!O11</f>
        <v>R13,2019N1,00000000,20190412,N,TB11</v>
      </c>
    </row>
    <row r="26" spans="1:1" x14ac:dyDescent="0.3">
      <c r="A26" s="85" t="str">
        <f>+TB11_TB12!O26</f>
        <v>R13,2019N1,00000000,20190412,N,TB12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sqref="A1:D9"/>
    </sheetView>
  </sheetViews>
  <sheetFormatPr defaultColWidth="9.109375" defaultRowHeight="13.8" x14ac:dyDescent="0.3"/>
  <cols>
    <col min="1" max="1" width="4.88671875" style="1" customWidth="1"/>
    <col min="2" max="2" width="12" style="22" customWidth="1"/>
    <col min="3" max="3" width="28.6640625" style="22" customWidth="1"/>
    <col min="4" max="4" width="24.109375" style="1" customWidth="1"/>
    <col min="5" max="5" width="2.44140625" style="1" customWidth="1"/>
    <col min="6" max="6" width="2.88671875" style="1" customWidth="1"/>
    <col min="7" max="7" width="8.5546875" style="22" customWidth="1"/>
    <col min="8" max="9" width="9.109375" style="22"/>
    <col min="10" max="10" width="11" style="22" customWidth="1"/>
    <col min="11" max="11" width="8" style="22" customWidth="1"/>
    <col min="12" max="12" width="9.109375" style="22"/>
    <col min="13" max="16384" width="9.109375" style="1"/>
  </cols>
  <sheetData>
    <row r="1" spans="1:13" ht="21.75" customHeight="1" thickTop="1" x14ac:dyDescent="0.3">
      <c r="A1" s="103" t="s">
        <v>184</v>
      </c>
      <c r="B1" s="104"/>
      <c r="C1" s="104"/>
      <c r="D1" s="105"/>
    </row>
    <row r="2" spans="1:13" ht="16.5" customHeight="1" thickBot="1" x14ac:dyDescent="0.35">
      <c r="A2" s="106" t="s">
        <v>112</v>
      </c>
      <c r="B2" s="107"/>
      <c r="C2" s="107"/>
      <c r="D2" s="108"/>
    </row>
    <row r="3" spans="1:13" ht="15.6" thickTop="1" thickBot="1" x14ac:dyDescent="0.35">
      <c r="A3" s="89"/>
      <c r="B3" s="89"/>
      <c r="C3" s="89"/>
      <c r="D3" s="90"/>
    </row>
    <row r="4" spans="1:13" ht="14.25" customHeight="1" thickTop="1" thickBot="1" x14ac:dyDescent="0.35">
      <c r="A4" s="109" t="s">
        <v>113</v>
      </c>
      <c r="B4" s="109" t="s">
        <v>114</v>
      </c>
      <c r="C4" s="109" t="s">
        <v>54</v>
      </c>
      <c r="D4" s="91" t="s">
        <v>56</v>
      </c>
    </row>
    <row r="5" spans="1:13" ht="42.6" thickTop="1" thickBot="1" x14ac:dyDescent="0.35">
      <c r="A5" s="110"/>
      <c r="B5" s="110"/>
      <c r="C5" s="110"/>
      <c r="D5" s="91" t="s">
        <v>115</v>
      </c>
      <c r="G5" s="68" t="s">
        <v>102</v>
      </c>
      <c r="H5" s="68" t="s">
        <v>103</v>
      </c>
      <c r="I5" s="68" t="s">
        <v>104</v>
      </c>
      <c r="J5" s="68" t="s">
        <v>105</v>
      </c>
      <c r="K5" s="68" t="s">
        <v>106</v>
      </c>
      <c r="L5" s="69" t="s">
        <v>107</v>
      </c>
      <c r="M5" s="2" t="s">
        <v>108</v>
      </c>
    </row>
    <row r="6" spans="1:13" ht="15.6" thickTop="1" thickBot="1" x14ac:dyDescent="0.35">
      <c r="A6" s="111"/>
      <c r="B6" s="111"/>
      <c r="C6" s="111"/>
      <c r="D6" s="91" t="s">
        <v>8</v>
      </c>
      <c r="M6" s="22"/>
    </row>
    <row r="7" spans="1:13" ht="14.4" thickTop="1" x14ac:dyDescent="0.3">
      <c r="A7" s="92" t="s">
        <v>115</v>
      </c>
      <c r="B7" s="93" t="s">
        <v>116</v>
      </c>
      <c r="C7" s="94" t="s">
        <v>185</v>
      </c>
      <c r="D7" s="95" t="s">
        <v>190</v>
      </c>
      <c r="G7" s="22" t="s">
        <v>117</v>
      </c>
      <c r="H7" s="65" t="s">
        <v>189</v>
      </c>
      <c r="I7" s="66" t="s">
        <v>159</v>
      </c>
      <c r="J7" s="101" t="s">
        <v>188</v>
      </c>
      <c r="K7" s="22" t="s">
        <v>109</v>
      </c>
      <c r="L7" s="22" t="s">
        <v>111</v>
      </c>
      <c r="M7" s="1" t="str">
        <f>G7&amp;","&amp;H7&amp;","&amp;I7&amp;","&amp;J7&amp;","&amp;K7&amp;","&amp;L7&amp;","&amp;"@"&amp;L7&amp;"0"&amp;A7&amp;","&amp;D7</f>
        <v>R13,2019N1,00000000,20190412,E,ELOLAP,@ELOLAP01,Kontrolling</v>
      </c>
    </row>
    <row r="8" spans="1:13" x14ac:dyDescent="0.3">
      <c r="A8" s="92" t="s">
        <v>118</v>
      </c>
      <c r="B8" s="96" t="s">
        <v>119</v>
      </c>
      <c r="C8" s="94" t="s">
        <v>186</v>
      </c>
      <c r="D8" s="97">
        <v>3612345678</v>
      </c>
      <c r="G8" s="22" t="s">
        <v>117</v>
      </c>
      <c r="H8" s="22" t="str">
        <f t="shared" ref="H8:J9" si="0">H7</f>
        <v>2019N1</v>
      </c>
      <c r="I8" s="67" t="str">
        <f t="shared" si="0"/>
        <v>00000000</v>
      </c>
      <c r="J8" s="22" t="str">
        <f t="shared" si="0"/>
        <v>20190412</v>
      </c>
      <c r="K8" s="22" t="s">
        <v>109</v>
      </c>
      <c r="L8" s="22" t="s">
        <v>111</v>
      </c>
      <c r="M8" s="1" t="str">
        <f>G8&amp;","&amp;H8&amp;","&amp;I8&amp;","&amp;J8&amp;","&amp;K8&amp;","&amp;L8&amp;","&amp;"@"&amp;L8&amp;"0"&amp;A8&amp;","&amp;D8</f>
        <v>R13,2019N1,00000000,20190412,E,ELOLAP,@ELOLAP02,3612345678</v>
      </c>
    </row>
    <row r="9" spans="1:13" ht="14.4" thickBot="1" x14ac:dyDescent="0.35">
      <c r="A9" s="98" t="s">
        <v>120</v>
      </c>
      <c r="B9" s="99" t="s">
        <v>121</v>
      </c>
      <c r="C9" s="100" t="s">
        <v>187</v>
      </c>
      <c r="D9" s="102" t="s">
        <v>191</v>
      </c>
      <c r="G9" s="22" t="s">
        <v>117</v>
      </c>
      <c r="H9" s="22" t="str">
        <f t="shared" si="0"/>
        <v>2019N1</v>
      </c>
      <c r="I9" s="67" t="str">
        <f t="shared" si="0"/>
        <v>00000000</v>
      </c>
      <c r="J9" s="22" t="str">
        <f t="shared" si="0"/>
        <v>20190412</v>
      </c>
      <c r="K9" s="22" t="s">
        <v>109</v>
      </c>
      <c r="L9" s="22" t="s">
        <v>111</v>
      </c>
      <c r="M9" s="1" t="str">
        <f>G9&amp;","&amp;H9&amp;","&amp;I9&amp;","&amp;J9&amp;","&amp;K9&amp;","&amp;L9&amp;","&amp;"@"&amp;L9&amp;"0"&amp;A9&amp;","&amp;D9</f>
        <v>R13,2019N1,00000000,20190412,E,ELOLAP,@ELOLAP03,controlling@penzugy.hu</v>
      </c>
    </row>
    <row r="12" spans="1:13" ht="14.4" thickBot="1" x14ac:dyDescent="0.35"/>
    <row r="13" spans="1:13" ht="15" thickTop="1" thickBot="1" x14ac:dyDescent="0.35">
      <c r="B13" s="70" t="s">
        <v>122</v>
      </c>
      <c r="C13" s="71" t="str">
        <f>+"R139N1"&amp;I7</f>
        <v>R139N100000000</v>
      </c>
      <c r="D13" s="39" t="s">
        <v>123</v>
      </c>
    </row>
    <row r="14" spans="1:13" ht="14.4" thickTop="1" x14ac:dyDescent="0.3">
      <c r="D14" s="39" t="s">
        <v>124</v>
      </c>
    </row>
    <row r="15" spans="1:13" x14ac:dyDescent="0.3">
      <c r="D15" s="39" t="s">
        <v>183</v>
      </c>
    </row>
    <row r="16" spans="1:13" x14ac:dyDescent="0.3">
      <c r="D16" s="39" t="s">
        <v>125</v>
      </c>
    </row>
  </sheetData>
  <mergeCells count="5">
    <mergeCell ref="A1:D1"/>
    <mergeCell ref="A2:D2"/>
    <mergeCell ref="A4:A6"/>
    <mergeCell ref="B4:B6"/>
    <mergeCell ref="C4:C6"/>
  </mergeCells>
  <hyperlinks>
    <hyperlink ref="D9" r:id="rId1"/>
  </hyperlink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Normal="100" workbookViewId="0">
      <selection activeCell="A3" sqref="A3:IV5"/>
    </sheetView>
  </sheetViews>
  <sheetFormatPr defaultColWidth="9.109375" defaultRowHeight="13.8" x14ac:dyDescent="0.3"/>
  <cols>
    <col min="1" max="1" width="5.5546875" style="1" customWidth="1"/>
    <col min="2" max="2" width="74.33203125" style="1" customWidth="1"/>
    <col min="3" max="3" width="19.6640625" style="1" customWidth="1"/>
    <col min="4" max="4" width="13.5546875" style="1" customWidth="1"/>
    <col min="5" max="10" width="11.88671875" style="22" customWidth="1"/>
    <col min="11" max="16384" width="9.109375" style="1"/>
  </cols>
  <sheetData>
    <row r="1" spans="1:11" x14ac:dyDescent="0.3">
      <c r="A1" s="1" t="s">
        <v>160</v>
      </c>
    </row>
    <row r="3" spans="1:11" ht="84" customHeight="1" x14ac:dyDescent="0.3">
      <c r="A3" s="116" t="s">
        <v>90</v>
      </c>
      <c r="B3" s="116"/>
      <c r="C3" s="116"/>
      <c r="D3" s="6"/>
    </row>
    <row r="4" spans="1:11" x14ac:dyDescent="0.3">
      <c r="A4" s="22"/>
      <c r="B4" s="22"/>
      <c r="C4" s="22"/>
    </row>
    <row r="5" spans="1:11" x14ac:dyDescent="0.3">
      <c r="A5" s="2" t="s">
        <v>91</v>
      </c>
    </row>
    <row r="6" spans="1:11" x14ac:dyDescent="0.3">
      <c r="A6" s="2" t="s">
        <v>60</v>
      </c>
    </row>
    <row r="7" spans="1:11" x14ac:dyDescent="0.3">
      <c r="A7" s="2"/>
    </row>
    <row r="8" spans="1:11" ht="48" customHeight="1" x14ac:dyDescent="0.3">
      <c r="A8" s="112" t="s">
        <v>27</v>
      </c>
      <c r="B8" s="114" t="s">
        <v>54</v>
      </c>
      <c r="C8" s="13" t="s">
        <v>56</v>
      </c>
      <c r="D8" s="49"/>
      <c r="E8" s="23"/>
      <c r="F8" s="23"/>
      <c r="G8" s="23"/>
      <c r="H8" s="23"/>
      <c r="I8" s="23"/>
    </row>
    <row r="9" spans="1:11" ht="41.4" x14ac:dyDescent="0.3">
      <c r="A9" s="113"/>
      <c r="B9" s="115"/>
      <c r="C9" s="31" t="s">
        <v>8</v>
      </c>
      <c r="D9" s="50"/>
      <c r="E9" s="68" t="s">
        <v>102</v>
      </c>
      <c r="F9" s="68" t="s">
        <v>103</v>
      </c>
      <c r="G9" s="68" t="s">
        <v>104</v>
      </c>
      <c r="H9" s="68" t="s">
        <v>105</v>
      </c>
      <c r="I9" s="68" t="s">
        <v>106</v>
      </c>
      <c r="J9" s="69" t="s">
        <v>107</v>
      </c>
      <c r="K9" s="2" t="s">
        <v>108</v>
      </c>
    </row>
    <row r="10" spans="1:11" ht="41.4" x14ac:dyDescent="0.3">
      <c r="A10" s="4" t="s">
        <v>5</v>
      </c>
      <c r="B10" s="54" t="s">
        <v>161</v>
      </c>
      <c r="C10" s="51">
        <v>1</v>
      </c>
      <c r="D10" s="50"/>
      <c r="E10" s="72" t="str">
        <f>ELOLAP!$G$7</f>
        <v>R13</v>
      </c>
      <c r="F10" s="72" t="str">
        <f>ELOLAP!$H$7</f>
        <v>2019N1</v>
      </c>
      <c r="G10" s="72" t="str">
        <f>ELOLAP!$I$7</f>
        <v>00000000</v>
      </c>
      <c r="H10" s="72" t="str">
        <f>ELOLAP!$J$7</f>
        <v>20190412</v>
      </c>
      <c r="I10" s="22" t="s">
        <v>109</v>
      </c>
      <c r="J10" s="22" t="s">
        <v>152</v>
      </c>
      <c r="K10" s="1" t="str">
        <f t="shared" ref="K10:K15" si="0">E10&amp;","&amp;F10&amp;","&amp;G10&amp;","&amp;H10&amp;","&amp;I10&amp;","&amp;J10&amp;","&amp;"@"&amp;J10&amp;A10&amp;","&amp;C10</f>
        <v>R13,2019N1,00000000,20190412,E,TRN,@TRN01,1</v>
      </c>
    </row>
    <row r="11" spans="1:11" ht="41.4" x14ac:dyDescent="0.3">
      <c r="A11" s="4" t="s">
        <v>6</v>
      </c>
      <c r="B11" s="54" t="s">
        <v>95</v>
      </c>
      <c r="C11" s="52">
        <v>1</v>
      </c>
      <c r="D11" s="50"/>
      <c r="E11" s="72" t="str">
        <f>ELOLAP!$G$7</f>
        <v>R13</v>
      </c>
      <c r="F11" s="72" t="str">
        <f>ELOLAP!$H$7</f>
        <v>2019N1</v>
      </c>
      <c r="G11" s="72" t="str">
        <f>ELOLAP!$I$7</f>
        <v>00000000</v>
      </c>
      <c r="H11" s="72" t="str">
        <f>ELOLAP!$J$7</f>
        <v>20190412</v>
      </c>
      <c r="I11" s="22" t="s">
        <v>109</v>
      </c>
      <c r="J11" s="22" t="s">
        <v>152</v>
      </c>
      <c r="K11" s="1" t="str">
        <f t="shared" si="0"/>
        <v>R13,2019N1,00000000,20190412,E,TRN,@TRN02,1</v>
      </c>
    </row>
    <row r="12" spans="1:11" ht="55.5" customHeight="1" x14ac:dyDescent="0.3">
      <c r="A12" s="4" t="s">
        <v>7</v>
      </c>
      <c r="B12" s="54" t="s">
        <v>162</v>
      </c>
      <c r="C12" s="52">
        <v>1</v>
      </c>
      <c r="D12" s="53"/>
      <c r="E12" s="72" t="str">
        <f>ELOLAP!$G$7</f>
        <v>R13</v>
      </c>
      <c r="F12" s="72" t="str">
        <f>ELOLAP!$H$7</f>
        <v>2019N1</v>
      </c>
      <c r="G12" s="72" t="str">
        <f>ELOLAP!$I$7</f>
        <v>00000000</v>
      </c>
      <c r="H12" s="72" t="str">
        <f>ELOLAP!$J$7</f>
        <v>20190412</v>
      </c>
      <c r="I12" s="22" t="s">
        <v>109</v>
      </c>
      <c r="J12" s="22" t="s">
        <v>152</v>
      </c>
      <c r="K12" s="1" t="str">
        <f t="shared" si="0"/>
        <v>R13,2019N1,00000000,20190412,E,TRN,@TRN03,1</v>
      </c>
    </row>
    <row r="13" spans="1:11" ht="27.6" x14ac:dyDescent="0.3">
      <c r="A13" s="4" t="s">
        <v>61</v>
      </c>
      <c r="B13" s="54" t="s">
        <v>99</v>
      </c>
      <c r="C13" s="52">
        <v>0</v>
      </c>
      <c r="E13" s="72" t="str">
        <f>ELOLAP!$G$7</f>
        <v>R13</v>
      </c>
      <c r="F13" s="72" t="str">
        <f>ELOLAP!$H$7</f>
        <v>2019N1</v>
      </c>
      <c r="G13" s="72" t="str">
        <f>ELOLAP!$I$7</f>
        <v>00000000</v>
      </c>
      <c r="H13" s="72" t="str">
        <f>ELOLAP!$J$7</f>
        <v>20190412</v>
      </c>
      <c r="I13" s="22" t="s">
        <v>109</v>
      </c>
      <c r="J13" s="22" t="s">
        <v>152</v>
      </c>
      <c r="K13" s="1" t="str">
        <f t="shared" si="0"/>
        <v>R13,2019N1,00000000,20190412,E,TRN,@TRN04,0</v>
      </c>
    </row>
    <row r="14" spans="1:11" ht="15.6" x14ac:dyDescent="0.3">
      <c r="A14" s="4" t="s">
        <v>74</v>
      </c>
      <c r="B14" s="54" t="s">
        <v>100</v>
      </c>
      <c r="C14" s="52">
        <v>1</v>
      </c>
      <c r="E14" s="72" t="str">
        <f>ELOLAP!$G$7</f>
        <v>R13</v>
      </c>
      <c r="F14" s="72" t="str">
        <f>ELOLAP!$H$7</f>
        <v>2019N1</v>
      </c>
      <c r="G14" s="72" t="str">
        <f>ELOLAP!$I$7</f>
        <v>00000000</v>
      </c>
      <c r="H14" s="72" t="str">
        <f>ELOLAP!$J$7</f>
        <v>20190412</v>
      </c>
      <c r="I14" s="22" t="s">
        <v>109</v>
      </c>
      <c r="J14" s="22" t="s">
        <v>152</v>
      </c>
      <c r="K14" s="1" t="str">
        <f t="shared" si="0"/>
        <v>R13,2019N1,00000000,20190412,E,TRN,@TRN05,1</v>
      </c>
    </row>
    <row r="15" spans="1:11" ht="41.4" x14ac:dyDescent="0.3">
      <c r="A15" s="4" t="s">
        <v>92</v>
      </c>
      <c r="B15" s="54" t="s">
        <v>163</v>
      </c>
      <c r="C15" s="55"/>
      <c r="E15" s="72" t="str">
        <f>ELOLAP!$G$7</f>
        <v>R13</v>
      </c>
      <c r="F15" s="72" t="str">
        <f>ELOLAP!$H$7</f>
        <v>2019N1</v>
      </c>
      <c r="G15" s="72" t="str">
        <f>ELOLAP!$I$7</f>
        <v>00000000</v>
      </c>
      <c r="H15" s="72" t="str">
        <f>ELOLAP!$J$7</f>
        <v>20190412</v>
      </c>
      <c r="I15" s="22" t="s">
        <v>109</v>
      </c>
      <c r="J15" s="22" t="s">
        <v>152</v>
      </c>
      <c r="K15" s="1" t="str">
        <f t="shared" si="0"/>
        <v>R13,2019N1,00000000,20190412,E,TRN,@TRN06,</v>
      </c>
    </row>
    <row r="16" spans="1:11" x14ac:dyDescent="0.3">
      <c r="A16" s="2"/>
      <c r="B16" s="56"/>
    </row>
    <row r="17" spans="1:2" x14ac:dyDescent="0.3">
      <c r="A17" s="2"/>
    </row>
    <row r="19" spans="1:2" x14ac:dyDescent="0.3">
      <c r="A19" s="57"/>
    </row>
    <row r="20" spans="1:2" x14ac:dyDescent="0.3">
      <c r="A20" s="58"/>
    </row>
    <row r="21" spans="1:2" x14ac:dyDescent="0.3">
      <c r="A21" s="59"/>
    </row>
    <row r="22" spans="1:2" x14ac:dyDescent="0.3">
      <c r="A22" s="59"/>
    </row>
    <row r="24" spans="1:2" x14ac:dyDescent="0.3">
      <c r="B24" s="1" t="s">
        <v>55</v>
      </c>
    </row>
  </sheetData>
  <mergeCells count="3">
    <mergeCell ref="A8:A9"/>
    <mergeCell ref="B8:B9"/>
    <mergeCell ref="A3:C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topLeftCell="A10" zoomScaleNormal="100" workbookViewId="0">
      <selection activeCell="C6" sqref="C6:C9"/>
    </sheetView>
  </sheetViews>
  <sheetFormatPr defaultColWidth="9.109375" defaultRowHeight="13.8" x14ac:dyDescent="0.3"/>
  <cols>
    <col min="1" max="1" width="5.6640625" style="1" customWidth="1"/>
    <col min="2" max="2" width="20.6640625" style="1" customWidth="1"/>
    <col min="3" max="3" width="19" style="1" customWidth="1"/>
    <col min="4" max="9" width="13.6640625" style="1" customWidth="1"/>
    <col min="10" max="10" width="23.6640625" style="1" customWidth="1"/>
    <col min="11" max="11" width="20.5546875" style="1" customWidth="1"/>
    <col min="12" max="12" width="11.5546875" style="1" customWidth="1"/>
    <col min="13" max="18" width="9.109375" style="22"/>
    <col min="19" max="16384" width="9.109375" style="1"/>
  </cols>
  <sheetData>
    <row r="1" spans="1:19" s="5" customFormat="1" ht="21.75" customHeight="1" x14ac:dyDescent="0.3">
      <c r="A1" s="1" t="s">
        <v>160</v>
      </c>
      <c r="M1" s="22"/>
      <c r="N1" s="22"/>
      <c r="O1" s="22"/>
      <c r="P1" s="22"/>
      <c r="Q1" s="22"/>
      <c r="R1" s="22"/>
    </row>
    <row r="2" spans="1:19" ht="78.75" customHeight="1" x14ac:dyDescent="0.3">
      <c r="C2" s="116" t="s">
        <v>90</v>
      </c>
      <c r="D2" s="116"/>
      <c r="E2" s="116"/>
      <c r="F2" s="116"/>
      <c r="G2" s="116"/>
      <c r="H2" s="116"/>
      <c r="I2" s="116"/>
    </row>
    <row r="3" spans="1:19" x14ac:dyDescent="0.3">
      <c r="A3" s="2" t="s">
        <v>86</v>
      </c>
    </row>
    <row r="4" spans="1:19" s="29" customFormat="1" ht="28.95" customHeight="1" x14ac:dyDescent="0.3">
      <c r="A4" s="117" t="s">
        <v>164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M4" s="60"/>
      <c r="N4" s="60"/>
      <c r="O4" s="60"/>
      <c r="P4" s="60"/>
      <c r="Q4" s="60"/>
      <c r="R4" s="60"/>
    </row>
    <row r="5" spans="1:19" s="60" customFormat="1" ht="14.4" thickBot="1" x14ac:dyDescent="0.35"/>
    <row r="6" spans="1:19" s="29" customFormat="1" ht="13.2" customHeight="1" x14ac:dyDescent="0.3">
      <c r="A6" s="120" t="s">
        <v>27</v>
      </c>
      <c r="B6" s="122" t="s">
        <v>165</v>
      </c>
      <c r="C6" s="127" t="s">
        <v>178</v>
      </c>
      <c r="D6" s="125" t="s">
        <v>0</v>
      </c>
      <c r="E6" s="125"/>
      <c r="F6" s="125"/>
      <c r="G6" s="125"/>
      <c r="H6" s="125"/>
      <c r="I6" s="125"/>
      <c r="J6" s="120" t="s">
        <v>32</v>
      </c>
      <c r="K6" s="120"/>
      <c r="M6" s="60"/>
      <c r="N6" s="60"/>
      <c r="O6" s="60"/>
      <c r="P6" s="60"/>
      <c r="Q6" s="60"/>
      <c r="R6" s="60"/>
    </row>
    <row r="7" spans="1:19" s="29" customFormat="1" x14ac:dyDescent="0.3">
      <c r="A7" s="120"/>
      <c r="B7" s="123"/>
      <c r="C7" s="128"/>
      <c r="D7" s="125"/>
      <c r="E7" s="125"/>
      <c r="F7" s="125"/>
      <c r="G7" s="125"/>
      <c r="H7" s="125"/>
      <c r="I7" s="125"/>
      <c r="J7" s="120"/>
      <c r="K7" s="120"/>
      <c r="M7" s="60"/>
      <c r="N7" s="60"/>
      <c r="O7" s="60"/>
      <c r="P7" s="60"/>
      <c r="Q7" s="60"/>
      <c r="R7" s="60"/>
    </row>
    <row r="8" spans="1:19" s="29" customFormat="1" x14ac:dyDescent="0.3">
      <c r="A8" s="120"/>
      <c r="B8" s="123"/>
      <c r="C8" s="128"/>
      <c r="D8" s="120" t="s">
        <v>34</v>
      </c>
      <c r="E8" s="121"/>
      <c r="F8" s="121"/>
      <c r="G8" s="120" t="s">
        <v>35</v>
      </c>
      <c r="H8" s="120"/>
      <c r="I8" s="120"/>
      <c r="J8" s="120"/>
      <c r="K8" s="120"/>
      <c r="M8" s="60"/>
      <c r="N8" s="60"/>
      <c r="O8" s="60"/>
      <c r="P8" s="60"/>
      <c r="Q8" s="60"/>
      <c r="R8" s="60"/>
    </row>
    <row r="9" spans="1:19" s="29" customFormat="1" ht="46.5" customHeight="1" x14ac:dyDescent="0.3">
      <c r="A9" s="120"/>
      <c r="B9" s="124"/>
      <c r="C9" s="128"/>
      <c r="D9" s="10" t="s">
        <v>33</v>
      </c>
      <c r="E9" s="10" t="s">
        <v>36</v>
      </c>
      <c r="F9" s="10" t="s">
        <v>37</v>
      </c>
      <c r="G9" s="10" t="s">
        <v>33</v>
      </c>
      <c r="H9" s="10" t="s">
        <v>36</v>
      </c>
      <c r="I9" s="10" t="s">
        <v>37</v>
      </c>
      <c r="J9" s="10" t="s">
        <v>38</v>
      </c>
      <c r="K9" s="10" t="s">
        <v>39</v>
      </c>
      <c r="M9" s="78" t="s">
        <v>102</v>
      </c>
      <c r="N9" s="78" t="s">
        <v>103</v>
      </c>
      <c r="O9" s="78" t="s">
        <v>104</v>
      </c>
      <c r="P9" s="78" t="s">
        <v>105</v>
      </c>
      <c r="Q9" s="78" t="s">
        <v>106</v>
      </c>
      <c r="R9" s="79" t="s">
        <v>107</v>
      </c>
      <c r="S9" s="28" t="s">
        <v>108</v>
      </c>
    </row>
    <row r="10" spans="1:19" s="22" customFormat="1" x14ac:dyDescent="0.3">
      <c r="A10" s="14"/>
      <c r="B10" s="33" t="s">
        <v>8</v>
      </c>
      <c r="C10" s="33" t="s">
        <v>9</v>
      </c>
      <c r="D10" s="31" t="s">
        <v>10</v>
      </c>
      <c r="E10" s="31" t="s">
        <v>18</v>
      </c>
      <c r="F10" s="31" t="s">
        <v>11</v>
      </c>
      <c r="G10" s="31" t="s">
        <v>12</v>
      </c>
      <c r="H10" s="31" t="s">
        <v>13</v>
      </c>
      <c r="I10" s="20" t="s">
        <v>14</v>
      </c>
      <c r="J10" s="31" t="s">
        <v>15</v>
      </c>
      <c r="K10" s="31" t="s">
        <v>16</v>
      </c>
      <c r="S10" s="5"/>
    </row>
    <row r="11" spans="1:19" x14ac:dyDescent="0.3">
      <c r="A11" s="14" t="s">
        <v>5</v>
      </c>
      <c r="B11" s="34" t="s">
        <v>153</v>
      </c>
      <c r="C11" s="34" t="s">
        <v>138</v>
      </c>
      <c r="D11" s="25" t="s">
        <v>139</v>
      </c>
      <c r="E11" s="26">
        <v>11250000</v>
      </c>
      <c r="F11" s="26"/>
      <c r="G11" s="25"/>
      <c r="H11" s="26"/>
      <c r="I11" s="26"/>
      <c r="J11" s="26"/>
      <c r="K11" s="26"/>
      <c r="M11" s="72" t="str">
        <f>ELOLAP!$G$7</f>
        <v>R13</v>
      </c>
      <c r="N11" s="72" t="str">
        <f>ELOLAP!$H$7</f>
        <v>2019N1</v>
      </c>
      <c r="O11" s="72" t="str">
        <f>ELOLAP!$I$7</f>
        <v>00000000</v>
      </c>
      <c r="P11" s="72" t="str">
        <f>ELOLAP!$J$7</f>
        <v>20190412</v>
      </c>
      <c r="Q11" s="22" t="s">
        <v>109</v>
      </c>
      <c r="R11" s="22" t="s">
        <v>110</v>
      </c>
      <c r="S11" s="1" t="str">
        <f>M11&amp;","&amp;N11&amp;","&amp;O11&amp;","&amp;P11&amp;","&amp;Q11&amp;","&amp;R11&amp;","&amp;"@"&amp;R11&amp;"00"&amp;A11&amp;","&amp;B11&amp;","&amp;C11&amp;","&amp;D11&amp;","&amp;E11&amp;","&amp;F11&amp;","&amp;G11&amp;","&amp;H11&amp;","&amp;I11&amp;","&amp;J11&amp;","&amp;K11</f>
        <v>R13,2019N1,00000000,20190412,E,TB01,@TB010001,KLANYA,HUF,PENZ,11250000,,,,,,</v>
      </c>
    </row>
    <row r="12" spans="1:19" x14ac:dyDescent="0.3">
      <c r="A12" s="14" t="s">
        <v>6</v>
      </c>
      <c r="B12" s="34" t="s">
        <v>154</v>
      </c>
      <c r="C12" s="34" t="s">
        <v>138</v>
      </c>
      <c r="D12" s="25" t="s">
        <v>140</v>
      </c>
      <c r="E12" s="26">
        <v>8750000</v>
      </c>
      <c r="F12" s="26"/>
      <c r="G12" s="25"/>
      <c r="H12" s="26"/>
      <c r="I12" s="26"/>
      <c r="J12" s="26"/>
      <c r="K12" s="26"/>
      <c r="M12" s="72" t="str">
        <f>ELOLAP!$G$7</f>
        <v>R13</v>
      </c>
      <c r="N12" s="72" t="str">
        <f>ELOLAP!$H$7</f>
        <v>2019N1</v>
      </c>
      <c r="O12" s="72" t="str">
        <f>ELOLAP!$I$7</f>
        <v>00000000</v>
      </c>
      <c r="P12" s="72" t="str">
        <f>ELOLAP!$J$7</f>
        <v>20190412</v>
      </c>
      <c r="Q12" s="22" t="s">
        <v>109</v>
      </c>
      <c r="R12" s="22" t="str">
        <f>R11</f>
        <v>TB01</v>
      </c>
      <c r="S12" s="1" t="str">
        <f>M12&amp;","&amp;N12&amp;","&amp;O12&amp;","&amp;P12&amp;","&amp;Q12&amp;","&amp;R12&amp;","&amp;"@"&amp;R12&amp;"00"&amp;A12&amp;","&amp;B12&amp;","&amp;C12&amp;","&amp;D12&amp;","&amp;E12&amp;","&amp;F12&amp;","&amp;G12&amp;","&amp;H12&amp;","&amp;I12&amp;","&amp;J12&amp;","&amp;K12</f>
        <v>R13,2019N1,00000000,20190412,E,TB01,@TB010002,KTANYA,HUF,APPT,8750000,,,,,,</v>
      </c>
    </row>
    <row r="13" spans="1:19" x14ac:dyDescent="0.3">
      <c r="A13" s="14" t="s">
        <v>7</v>
      </c>
      <c r="B13" s="34" t="s">
        <v>155</v>
      </c>
      <c r="C13" s="34" t="s">
        <v>138</v>
      </c>
      <c r="D13" s="25" t="s">
        <v>141</v>
      </c>
      <c r="E13" s="26">
        <v>30000000</v>
      </c>
      <c r="F13" s="26"/>
      <c r="G13" s="25"/>
      <c r="H13" s="26"/>
      <c r="I13" s="26"/>
      <c r="J13" s="26"/>
      <c r="K13" s="26"/>
      <c r="M13" s="72" t="str">
        <f>ELOLAP!$G$7</f>
        <v>R13</v>
      </c>
      <c r="N13" s="72" t="str">
        <f>ELOLAP!$H$7</f>
        <v>2019N1</v>
      </c>
      <c r="O13" s="72" t="str">
        <f>ELOLAP!$I$7</f>
        <v>00000000</v>
      </c>
      <c r="P13" s="72" t="str">
        <f>ELOLAP!$J$7</f>
        <v>20190412</v>
      </c>
      <c r="Q13" s="22" t="s">
        <v>109</v>
      </c>
      <c r="R13" s="22" t="str">
        <f>R12</f>
        <v>TB01</v>
      </c>
      <c r="S13" s="1" t="str">
        <f>M13&amp;","&amp;N13&amp;","&amp;O13&amp;","&amp;P13&amp;","&amp;Q13&amp;","&amp;R13&amp;","&amp;"@"&amp;R13&amp;"00"&amp;A13&amp;","&amp;B13&amp;","&amp;C13&amp;","&amp;D13&amp;","&amp;E13&amp;","&amp;F13&amp;","&amp;G13&amp;","&amp;H13&amp;","&amp;I13&amp;","&amp;J13&amp;","&amp;K13</f>
        <v>R13,2019N1,00000000,20190412,E,TB01,@TB010003,ANYALEANY,HUF,JTNE,30000000,,,,,,</v>
      </c>
    </row>
    <row r="14" spans="1:19" x14ac:dyDescent="0.3">
      <c r="A14" s="14" t="s">
        <v>4</v>
      </c>
      <c r="B14" s="34"/>
      <c r="C14" s="34"/>
      <c r="D14" s="25"/>
      <c r="E14" s="26"/>
      <c r="F14" s="26"/>
      <c r="G14" s="25"/>
      <c r="H14" s="26"/>
      <c r="I14" s="26"/>
      <c r="J14" s="26"/>
      <c r="K14" s="26"/>
    </row>
    <row r="15" spans="1:19" x14ac:dyDescent="0.3">
      <c r="A15" s="14" t="s">
        <v>4</v>
      </c>
      <c r="B15" s="34"/>
      <c r="C15" s="34"/>
      <c r="D15" s="25"/>
      <c r="E15" s="26"/>
      <c r="F15" s="26"/>
      <c r="G15" s="25"/>
      <c r="H15" s="26"/>
      <c r="I15" s="26"/>
      <c r="J15" s="26"/>
      <c r="K15" s="26"/>
    </row>
    <row r="16" spans="1:19" x14ac:dyDescent="0.3">
      <c r="A16" s="20" t="s">
        <v>19</v>
      </c>
      <c r="B16" s="48"/>
      <c r="C16" s="48"/>
      <c r="D16" s="47"/>
      <c r="E16" s="18"/>
      <c r="F16" s="18"/>
      <c r="G16" s="47"/>
      <c r="H16" s="18"/>
      <c r="I16" s="18"/>
      <c r="J16" s="47"/>
      <c r="K16" s="47"/>
    </row>
    <row r="17" spans="1:19" x14ac:dyDescent="0.3">
      <c r="A17" s="29"/>
      <c r="B17" s="36"/>
      <c r="C17" s="36"/>
      <c r="D17" s="27"/>
      <c r="E17" s="27"/>
      <c r="F17" s="27"/>
      <c r="G17" s="27"/>
      <c r="H17" s="27"/>
      <c r="I17" s="27"/>
    </row>
    <row r="18" spans="1:19" x14ac:dyDescent="0.3">
      <c r="B18" s="36"/>
      <c r="C18" s="36"/>
      <c r="D18" s="36"/>
      <c r="E18" s="27"/>
      <c r="F18" s="27"/>
      <c r="G18" s="27"/>
      <c r="H18" s="27"/>
      <c r="I18" s="27"/>
      <c r="J18" s="27"/>
      <c r="K18" s="27"/>
    </row>
    <row r="19" spans="1:19" x14ac:dyDescent="0.3">
      <c r="A19" s="2" t="s">
        <v>85</v>
      </c>
    </row>
    <row r="20" spans="1:19" s="29" customFormat="1" ht="33" customHeight="1" x14ac:dyDescent="0.3">
      <c r="A20" s="118" t="s">
        <v>166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M20" s="60"/>
      <c r="N20" s="60"/>
      <c r="O20" s="60"/>
      <c r="P20" s="60"/>
      <c r="Q20" s="60"/>
      <c r="R20" s="60"/>
    </row>
    <row r="21" spans="1:19" s="29" customFormat="1" ht="14.4" thickBot="1" x14ac:dyDescent="0.35">
      <c r="M21" s="60"/>
      <c r="N21" s="60"/>
      <c r="O21" s="60"/>
      <c r="P21" s="60"/>
      <c r="Q21" s="60"/>
      <c r="R21" s="60"/>
    </row>
    <row r="22" spans="1:19" s="29" customFormat="1" ht="13.5" customHeight="1" x14ac:dyDescent="0.3">
      <c r="A22" s="120" t="s">
        <v>27</v>
      </c>
      <c r="B22" s="120" t="s">
        <v>167</v>
      </c>
      <c r="C22" s="127" t="s">
        <v>178</v>
      </c>
      <c r="D22" s="125" t="s">
        <v>0</v>
      </c>
      <c r="E22" s="125"/>
      <c r="F22" s="125"/>
      <c r="G22" s="125"/>
      <c r="H22" s="125"/>
      <c r="I22" s="125"/>
      <c r="J22" s="120" t="s">
        <v>32</v>
      </c>
      <c r="K22" s="120"/>
      <c r="M22" s="60"/>
      <c r="N22" s="60"/>
      <c r="O22" s="60"/>
      <c r="P22" s="60"/>
      <c r="Q22" s="60"/>
      <c r="R22" s="60"/>
    </row>
    <row r="23" spans="1:19" s="29" customFormat="1" x14ac:dyDescent="0.3">
      <c r="A23" s="120"/>
      <c r="B23" s="120"/>
      <c r="C23" s="128"/>
      <c r="D23" s="125"/>
      <c r="E23" s="125"/>
      <c r="F23" s="125"/>
      <c r="G23" s="125"/>
      <c r="H23" s="125"/>
      <c r="I23" s="125"/>
      <c r="J23" s="120"/>
      <c r="K23" s="120"/>
      <c r="M23" s="60"/>
      <c r="N23" s="60"/>
      <c r="O23" s="60"/>
      <c r="P23" s="60"/>
      <c r="Q23" s="60"/>
      <c r="R23" s="60"/>
    </row>
    <row r="24" spans="1:19" s="29" customFormat="1" x14ac:dyDescent="0.3">
      <c r="A24" s="120"/>
      <c r="B24" s="120"/>
      <c r="C24" s="128"/>
      <c r="D24" s="120" t="s">
        <v>34</v>
      </c>
      <c r="E24" s="120"/>
      <c r="F24" s="120"/>
      <c r="G24" s="120" t="s">
        <v>35</v>
      </c>
      <c r="H24" s="120"/>
      <c r="I24" s="120"/>
      <c r="J24" s="120"/>
      <c r="K24" s="120"/>
      <c r="M24" s="60"/>
      <c r="N24" s="60"/>
      <c r="O24" s="60"/>
      <c r="P24" s="60"/>
      <c r="Q24" s="60"/>
      <c r="R24" s="60"/>
    </row>
    <row r="25" spans="1:19" s="29" customFormat="1" ht="63" customHeight="1" x14ac:dyDescent="0.3">
      <c r="A25" s="120"/>
      <c r="B25" s="120"/>
      <c r="C25" s="128"/>
      <c r="D25" s="10" t="s">
        <v>33</v>
      </c>
      <c r="E25" s="10" t="s">
        <v>36</v>
      </c>
      <c r="F25" s="10" t="s">
        <v>37</v>
      </c>
      <c r="G25" s="10" t="s">
        <v>33</v>
      </c>
      <c r="H25" s="10" t="s">
        <v>36</v>
      </c>
      <c r="I25" s="10" t="s">
        <v>37</v>
      </c>
      <c r="J25" s="10" t="s">
        <v>38</v>
      </c>
      <c r="K25" s="10" t="s">
        <v>39</v>
      </c>
      <c r="M25" s="78" t="s">
        <v>102</v>
      </c>
      <c r="N25" s="78" t="s">
        <v>103</v>
      </c>
      <c r="O25" s="78" t="s">
        <v>104</v>
      </c>
      <c r="P25" s="78" t="s">
        <v>105</v>
      </c>
      <c r="Q25" s="78" t="s">
        <v>106</v>
      </c>
      <c r="R25" s="79" t="s">
        <v>107</v>
      </c>
      <c r="S25" s="28" t="s">
        <v>108</v>
      </c>
    </row>
    <row r="26" spans="1:19" s="22" customFormat="1" x14ac:dyDescent="0.3">
      <c r="A26" s="14"/>
      <c r="B26" s="33" t="s">
        <v>8</v>
      </c>
      <c r="C26" s="33" t="s">
        <v>9</v>
      </c>
      <c r="D26" s="31" t="s">
        <v>10</v>
      </c>
      <c r="E26" s="31" t="s">
        <v>18</v>
      </c>
      <c r="F26" s="31" t="s">
        <v>11</v>
      </c>
      <c r="G26" s="31" t="s">
        <v>12</v>
      </c>
      <c r="H26" s="31" t="s">
        <v>13</v>
      </c>
      <c r="I26" s="20" t="s">
        <v>14</v>
      </c>
      <c r="J26" s="31" t="s">
        <v>15</v>
      </c>
      <c r="K26" s="31" t="s">
        <v>16</v>
      </c>
      <c r="S26" s="5"/>
    </row>
    <row r="27" spans="1:19" x14ac:dyDescent="0.3">
      <c r="A27" s="14" t="s">
        <v>5</v>
      </c>
      <c r="B27" s="34"/>
      <c r="C27" s="34"/>
      <c r="D27" s="25"/>
      <c r="E27" s="26"/>
      <c r="F27" s="26"/>
      <c r="G27" s="25"/>
      <c r="H27" s="26"/>
      <c r="I27" s="26"/>
      <c r="J27" s="26"/>
      <c r="K27" s="26"/>
      <c r="M27" s="72" t="str">
        <f>ELOLAP!$G$7</f>
        <v>R13</v>
      </c>
      <c r="N27" s="72" t="str">
        <f>ELOLAP!$H$7</f>
        <v>2019N1</v>
      </c>
      <c r="O27" s="72" t="str">
        <f>ELOLAP!$I$7</f>
        <v>00000000</v>
      </c>
      <c r="P27" s="72" t="str">
        <f>ELOLAP!$J$7</f>
        <v>20190412</v>
      </c>
      <c r="Q27" s="22" t="s">
        <v>130</v>
      </c>
      <c r="R27" s="22" t="s">
        <v>126</v>
      </c>
      <c r="S27" s="1" t="str">
        <f>M27&amp;","&amp;N27&amp;","&amp;O27&amp;","&amp;P27&amp;","&amp;Q27&amp;","&amp;R27</f>
        <v>R13,2019N1,00000000,20190412,N,TB02</v>
      </c>
    </row>
    <row r="28" spans="1:19" x14ac:dyDescent="0.3">
      <c r="A28" s="14" t="s">
        <v>6</v>
      </c>
      <c r="B28" s="34"/>
      <c r="C28" s="34"/>
      <c r="D28" s="25"/>
      <c r="E28" s="26"/>
      <c r="F28" s="26"/>
      <c r="G28" s="25"/>
      <c r="H28" s="26"/>
      <c r="I28" s="26"/>
      <c r="J28" s="26"/>
      <c r="K28" s="26"/>
      <c r="M28" s="72"/>
      <c r="N28" s="72"/>
      <c r="O28" s="72"/>
      <c r="P28" s="72"/>
    </row>
    <row r="29" spans="1:19" x14ac:dyDescent="0.3">
      <c r="A29" s="14" t="s">
        <v>7</v>
      </c>
      <c r="B29" s="34"/>
      <c r="C29" s="34"/>
      <c r="D29" s="25"/>
      <c r="E29" s="26"/>
      <c r="F29" s="26"/>
      <c r="G29" s="25"/>
      <c r="H29" s="26"/>
      <c r="I29" s="26"/>
      <c r="J29" s="26"/>
      <c r="K29" s="26"/>
      <c r="M29" s="72"/>
      <c r="N29" s="72"/>
      <c r="O29" s="72"/>
      <c r="P29" s="72"/>
    </row>
    <row r="30" spans="1:19" x14ac:dyDescent="0.3">
      <c r="A30" s="14" t="s">
        <v>4</v>
      </c>
      <c r="B30" s="34"/>
      <c r="C30" s="34"/>
      <c r="D30" s="25"/>
      <c r="E30" s="26"/>
      <c r="F30" s="26"/>
      <c r="G30" s="25"/>
      <c r="H30" s="26"/>
      <c r="I30" s="26"/>
      <c r="J30" s="26"/>
      <c r="K30" s="26"/>
    </row>
    <row r="31" spans="1:19" x14ac:dyDescent="0.3">
      <c r="A31" s="14" t="s">
        <v>4</v>
      </c>
      <c r="B31" s="34"/>
      <c r="C31" s="34"/>
      <c r="D31" s="25"/>
      <c r="E31" s="26"/>
      <c r="F31" s="26"/>
      <c r="G31" s="25"/>
      <c r="H31" s="26"/>
      <c r="I31" s="26"/>
      <c r="J31" s="26"/>
      <c r="K31" s="26"/>
    </row>
    <row r="32" spans="1:19" x14ac:dyDescent="0.3">
      <c r="A32" s="20" t="s">
        <v>19</v>
      </c>
      <c r="B32" s="48"/>
      <c r="C32" s="48"/>
      <c r="D32" s="47"/>
      <c r="E32" s="18"/>
      <c r="F32" s="18"/>
      <c r="G32" s="47"/>
      <c r="H32" s="18"/>
      <c r="I32" s="18"/>
      <c r="J32" s="47"/>
      <c r="K32" s="47"/>
    </row>
    <row r="33" spans="1:11" ht="27" customHeight="1" x14ac:dyDescent="0.3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spans="1:11" ht="25.5" customHeight="1" x14ac:dyDescent="0.3"/>
    <row r="48" spans="1:11" x14ac:dyDescent="0.3">
      <c r="B48" s="38"/>
      <c r="C48" s="38"/>
      <c r="D48" s="36"/>
    </row>
    <row r="49" spans="4:4" x14ac:dyDescent="0.3">
      <c r="D49" s="36"/>
    </row>
    <row r="52" spans="4:4" x14ac:dyDescent="0.3">
      <c r="D52" s="36"/>
    </row>
    <row r="53" spans="4:4" x14ac:dyDescent="0.3">
      <c r="D53" s="36"/>
    </row>
  </sheetData>
  <mergeCells count="18">
    <mergeCell ref="C2:I2"/>
    <mergeCell ref="A33:K33"/>
    <mergeCell ref="J22:K24"/>
    <mergeCell ref="C6:C9"/>
    <mergeCell ref="C22:C25"/>
    <mergeCell ref="J6:K8"/>
    <mergeCell ref="A22:A25"/>
    <mergeCell ref="B22:B25"/>
    <mergeCell ref="D22:I23"/>
    <mergeCell ref="D24:F24"/>
    <mergeCell ref="A4:K4"/>
    <mergeCell ref="A20:K20"/>
    <mergeCell ref="G24:I24"/>
    <mergeCell ref="D8:F8"/>
    <mergeCell ref="G8:I8"/>
    <mergeCell ref="A6:A9"/>
    <mergeCell ref="B6:B9"/>
    <mergeCell ref="D6:I7"/>
  </mergeCells>
  <phoneticPr fontId="2" type="noConversion"/>
  <printOptions horizontalCentered="1"/>
  <pageMargins left="0.57999999999999996" right="0.19685039370078741" top="0.62992125984251968" bottom="0.19685039370078741" header="0.19685039370078741" footer="0.15748031496062992"/>
  <pageSetup paperSize="9" scale="84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Normal="100" workbookViewId="0">
      <selection activeCell="M25" sqref="M25:S25"/>
    </sheetView>
  </sheetViews>
  <sheetFormatPr defaultColWidth="9.109375" defaultRowHeight="13.8" x14ac:dyDescent="0.3"/>
  <cols>
    <col min="1" max="1" width="6" style="1" customWidth="1"/>
    <col min="2" max="2" width="18.6640625" style="1" customWidth="1"/>
    <col min="3" max="3" width="15.44140625" style="1" customWidth="1"/>
    <col min="4" max="9" width="13.6640625" style="1" customWidth="1"/>
    <col min="10" max="10" width="23.6640625" style="1" customWidth="1"/>
    <col min="11" max="11" width="21.33203125" style="1" customWidth="1"/>
    <col min="12" max="12" width="9.109375" style="1"/>
    <col min="13" max="18" width="9.109375" style="22"/>
    <col min="19" max="16384" width="9.109375" style="1"/>
  </cols>
  <sheetData>
    <row r="1" spans="1:19" s="5" customFormat="1" ht="21.75" customHeight="1" x14ac:dyDescent="0.3">
      <c r="A1" s="1" t="s">
        <v>160</v>
      </c>
      <c r="M1" s="22"/>
      <c r="N1" s="22"/>
      <c r="O1" s="22"/>
      <c r="P1" s="22"/>
      <c r="Q1" s="22"/>
      <c r="R1" s="22"/>
    </row>
    <row r="2" spans="1:19" ht="78.75" customHeight="1" x14ac:dyDescent="0.3">
      <c r="C2" s="116" t="s">
        <v>90</v>
      </c>
      <c r="D2" s="116"/>
      <c r="E2" s="116"/>
      <c r="F2" s="116"/>
      <c r="G2" s="116"/>
      <c r="H2" s="116"/>
      <c r="I2" s="116"/>
    </row>
    <row r="3" spans="1:19" x14ac:dyDescent="0.3">
      <c r="A3" s="2" t="s">
        <v>84</v>
      </c>
    </row>
    <row r="4" spans="1:19" s="29" customFormat="1" ht="26.4" customHeight="1" x14ac:dyDescent="0.3">
      <c r="A4" s="117" t="s">
        <v>168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M4" s="60"/>
      <c r="N4" s="60"/>
      <c r="O4" s="60"/>
      <c r="P4" s="60"/>
      <c r="Q4" s="60"/>
      <c r="R4" s="60"/>
    </row>
    <row r="5" spans="1:19" s="60" customFormat="1" x14ac:dyDescent="0.3"/>
    <row r="6" spans="1:19" s="29" customFormat="1" ht="13.2" customHeight="1" x14ac:dyDescent="0.3">
      <c r="A6" s="120" t="s">
        <v>27</v>
      </c>
      <c r="B6" s="120" t="s">
        <v>169</v>
      </c>
      <c r="C6" s="120"/>
      <c r="D6" s="125" t="s">
        <v>0</v>
      </c>
      <c r="E6" s="125"/>
      <c r="F6" s="125"/>
      <c r="G6" s="125"/>
      <c r="H6" s="125"/>
      <c r="I6" s="125"/>
      <c r="J6" s="120" t="s">
        <v>32</v>
      </c>
      <c r="K6" s="120"/>
      <c r="M6" s="60"/>
      <c r="N6" s="60"/>
      <c r="O6" s="60"/>
      <c r="P6" s="60"/>
      <c r="Q6" s="60"/>
      <c r="R6" s="60"/>
    </row>
    <row r="7" spans="1:19" s="29" customFormat="1" x14ac:dyDescent="0.3">
      <c r="A7" s="120"/>
      <c r="B7" s="120"/>
      <c r="C7" s="120"/>
      <c r="D7" s="125"/>
      <c r="E7" s="125"/>
      <c r="F7" s="125"/>
      <c r="G7" s="125"/>
      <c r="H7" s="125"/>
      <c r="I7" s="125"/>
      <c r="J7" s="120"/>
      <c r="K7" s="120"/>
      <c r="M7" s="60"/>
      <c r="N7" s="60"/>
      <c r="O7" s="60"/>
      <c r="P7" s="60"/>
      <c r="Q7" s="60"/>
      <c r="R7" s="60"/>
    </row>
    <row r="8" spans="1:19" s="29" customFormat="1" ht="16.2" customHeight="1" x14ac:dyDescent="0.3">
      <c r="A8" s="120"/>
      <c r="B8" s="120"/>
      <c r="C8" s="120"/>
      <c r="D8" s="120" t="s">
        <v>34</v>
      </c>
      <c r="E8" s="121"/>
      <c r="F8" s="121"/>
      <c r="G8" s="120" t="s">
        <v>35</v>
      </c>
      <c r="H8" s="120"/>
      <c r="I8" s="120"/>
      <c r="J8" s="120"/>
      <c r="K8" s="120"/>
      <c r="M8" s="60"/>
      <c r="N8" s="60"/>
      <c r="O8" s="60"/>
      <c r="P8" s="60"/>
      <c r="Q8" s="60"/>
      <c r="R8" s="60"/>
    </row>
    <row r="9" spans="1:19" ht="45" customHeight="1" x14ac:dyDescent="0.3">
      <c r="A9" s="120"/>
      <c r="B9" s="10" t="s">
        <v>51</v>
      </c>
      <c r="C9" s="10" t="s">
        <v>48</v>
      </c>
      <c r="D9" s="10" t="s">
        <v>33</v>
      </c>
      <c r="E9" s="10" t="s">
        <v>36</v>
      </c>
      <c r="F9" s="10" t="s">
        <v>37</v>
      </c>
      <c r="G9" s="10" t="s">
        <v>33</v>
      </c>
      <c r="H9" s="10" t="s">
        <v>36</v>
      </c>
      <c r="I9" s="10" t="s">
        <v>37</v>
      </c>
      <c r="J9" s="9" t="s">
        <v>38</v>
      </c>
      <c r="K9" s="9" t="s">
        <v>39</v>
      </c>
      <c r="M9" s="68" t="s">
        <v>102</v>
      </c>
      <c r="N9" s="68" t="s">
        <v>103</v>
      </c>
      <c r="O9" s="68" t="s">
        <v>104</v>
      </c>
      <c r="P9" s="68" t="s">
        <v>105</v>
      </c>
      <c r="Q9" s="68" t="s">
        <v>106</v>
      </c>
      <c r="R9" s="69" t="s">
        <v>107</v>
      </c>
      <c r="S9" s="2" t="s">
        <v>108</v>
      </c>
    </row>
    <row r="10" spans="1:19" s="22" customFormat="1" x14ac:dyDescent="0.3">
      <c r="A10" s="14"/>
      <c r="B10" s="33" t="s">
        <v>8</v>
      </c>
      <c r="C10" s="33" t="s">
        <v>9</v>
      </c>
      <c r="D10" s="31" t="s">
        <v>10</v>
      </c>
      <c r="E10" s="31" t="s">
        <v>18</v>
      </c>
      <c r="F10" s="31" t="s">
        <v>11</v>
      </c>
      <c r="G10" s="31" t="s">
        <v>12</v>
      </c>
      <c r="H10" s="31" t="s">
        <v>13</v>
      </c>
      <c r="I10" s="20" t="s">
        <v>14</v>
      </c>
      <c r="J10" s="31" t="s">
        <v>15</v>
      </c>
      <c r="K10" s="31" t="s">
        <v>16</v>
      </c>
      <c r="S10" s="5"/>
    </row>
    <row r="11" spans="1:19" x14ac:dyDescent="0.3">
      <c r="A11" s="14" t="s">
        <v>5</v>
      </c>
      <c r="B11" s="34" t="s">
        <v>156</v>
      </c>
      <c r="C11" s="34" t="s">
        <v>142</v>
      </c>
      <c r="D11" s="25"/>
      <c r="E11" s="26"/>
      <c r="F11" s="26"/>
      <c r="G11" s="25" t="s">
        <v>143</v>
      </c>
      <c r="H11" s="26">
        <v>250000</v>
      </c>
      <c r="I11" s="26">
        <v>367200</v>
      </c>
      <c r="J11" s="26"/>
      <c r="K11" s="26"/>
      <c r="M11" s="72" t="str">
        <f>ELOLAP!$G$7</f>
        <v>R13</v>
      </c>
      <c r="N11" s="72" t="str">
        <f>ELOLAP!$H$7</f>
        <v>2019N1</v>
      </c>
      <c r="O11" s="72" t="str">
        <f>ELOLAP!$I$7</f>
        <v>00000000</v>
      </c>
      <c r="P11" s="72" t="str">
        <f>ELOLAP!$J$7</f>
        <v>20190412</v>
      </c>
      <c r="Q11" s="22" t="s">
        <v>109</v>
      </c>
      <c r="R11" s="22" t="s">
        <v>127</v>
      </c>
      <c r="S11" s="1" t="str">
        <f>M11&amp;","&amp;N11&amp;","&amp;O11&amp;","&amp;P11&amp;","&amp;Q11&amp;","&amp;R11&amp;","&amp;"@"&amp;R11&amp;"00"&amp;A11&amp;","&amp;B11&amp;","&amp;C11&amp;","&amp;D11&amp;","&amp;E11&amp;","&amp;F11&amp;","&amp;G11&amp;","&amp;H11&amp;","&amp;I11&amp;","&amp;J11&amp;","&amp;K11</f>
        <v>R13,2019N1,00000000,20190412,E,TB03,@TB030001,KLLEANY,EUR,,,,AV,250000,367200,,</v>
      </c>
    </row>
    <row r="12" spans="1:19" x14ac:dyDescent="0.3">
      <c r="A12" s="14" t="s">
        <v>6</v>
      </c>
      <c r="B12" s="34" t="s">
        <v>157</v>
      </c>
      <c r="C12" s="34" t="s">
        <v>158</v>
      </c>
      <c r="D12" s="25" t="s">
        <v>139</v>
      </c>
      <c r="E12" s="26">
        <v>1000</v>
      </c>
      <c r="F12" s="26"/>
      <c r="G12" s="25"/>
      <c r="H12" s="26"/>
      <c r="I12" s="26"/>
      <c r="J12" s="26"/>
      <c r="K12" s="26"/>
      <c r="M12" s="72" t="str">
        <f>ELOLAP!$G$7</f>
        <v>R13</v>
      </c>
      <c r="N12" s="72" t="str">
        <f>ELOLAP!$H$7</f>
        <v>2019N1</v>
      </c>
      <c r="O12" s="72" t="str">
        <f>ELOLAP!$I$7</f>
        <v>00000000</v>
      </c>
      <c r="P12" s="72" t="str">
        <f>ELOLAP!$J$7</f>
        <v>20190412</v>
      </c>
      <c r="Q12" s="22" t="s">
        <v>109</v>
      </c>
      <c r="R12" s="22" t="str">
        <f>R11</f>
        <v>TB03</v>
      </c>
      <c r="S12" s="1" t="str">
        <f>M12&amp;","&amp;N12&amp;","&amp;O12&amp;","&amp;P12&amp;","&amp;Q12&amp;","&amp;R12&amp;","&amp;"@"&amp;R12&amp;"00"&amp;A12&amp;","&amp;B12&amp;","&amp;C12&amp;","&amp;D12&amp;","&amp;E12&amp;","&amp;F12&amp;","&amp;G12&amp;","&amp;H12&amp;","&amp;I12&amp;","&amp;J12&amp;","&amp;K12</f>
        <v>R13,2019N1,00000000,20190412,E,TB03,@TB030002,KTLEANY,USD,PENZ,1000,,,,,,</v>
      </c>
    </row>
    <row r="13" spans="1:19" x14ac:dyDescent="0.3">
      <c r="A13" s="14" t="s">
        <v>7</v>
      </c>
      <c r="B13" s="34"/>
      <c r="C13" s="34"/>
      <c r="D13" s="25"/>
      <c r="E13" s="26"/>
      <c r="F13" s="26"/>
      <c r="G13" s="25"/>
      <c r="H13" s="26"/>
      <c r="I13" s="26"/>
      <c r="J13" s="26"/>
      <c r="K13" s="26"/>
      <c r="M13" s="72"/>
      <c r="N13" s="72"/>
      <c r="O13" s="72"/>
      <c r="P13" s="72"/>
    </row>
    <row r="14" spans="1:19" x14ac:dyDescent="0.3">
      <c r="A14" s="14" t="s">
        <v>4</v>
      </c>
      <c r="B14" s="34"/>
      <c r="C14" s="34"/>
      <c r="D14" s="25"/>
      <c r="E14" s="26"/>
      <c r="F14" s="26"/>
      <c r="G14" s="25"/>
      <c r="H14" s="26"/>
      <c r="I14" s="26"/>
      <c r="J14" s="26"/>
      <c r="K14" s="26"/>
    </row>
    <row r="15" spans="1:19" x14ac:dyDescent="0.3">
      <c r="A15" s="14" t="s">
        <v>4</v>
      </c>
      <c r="B15" s="34"/>
      <c r="C15" s="34"/>
      <c r="D15" s="25"/>
      <c r="E15" s="26"/>
      <c r="F15" s="26"/>
      <c r="G15" s="25"/>
      <c r="H15" s="26"/>
      <c r="I15" s="26"/>
      <c r="J15" s="26"/>
      <c r="K15" s="26"/>
    </row>
    <row r="16" spans="1:19" x14ac:dyDescent="0.3">
      <c r="A16" s="20" t="s">
        <v>19</v>
      </c>
      <c r="B16" s="48"/>
      <c r="C16" s="48"/>
      <c r="D16" s="47"/>
      <c r="E16" s="18"/>
      <c r="F16" s="18"/>
      <c r="G16" s="47"/>
      <c r="H16" s="18"/>
      <c r="I16" s="18"/>
      <c r="J16" s="47"/>
      <c r="K16" s="47"/>
    </row>
    <row r="17" spans="1:19" x14ac:dyDescent="0.3">
      <c r="A17" s="29"/>
      <c r="B17" s="36"/>
      <c r="C17" s="36"/>
      <c r="D17" s="27"/>
      <c r="E17" s="27"/>
      <c r="F17" s="27"/>
      <c r="G17" s="27"/>
      <c r="H17" s="27"/>
      <c r="I17" s="27"/>
    </row>
    <row r="18" spans="1:19" x14ac:dyDescent="0.3">
      <c r="B18" s="36"/>
      <c r="C18" s="36"/>
      <c r="D18" s="36"/>
      <c r="E18" s="27"/>
      <c r="F18" s="27"/>
      <c r="G18" s="27"/>
      <c r="H18" s="27"/>
      <c r="I18" s="27"/>
      <c r="J18" s="27"/>
      <c r="K18" s="27"/>
    </row>
    <row r="19" spans="1:19" x14ac:dyDescent="0.3">
      <c r="A19" s="2" t="s">
        <v>83</v>
      </c>
    </row>
    <row r="20" spans="1:19" s="29" customFormat="1" ht="28.2" customHeight="1" x14ac:dyDescent="0.3">
      <c r="A20" s="118" t="s">
        <v>170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M20" s="60"/>
      <c r="N20" s="60"/>
      <c r="O20" s="60"/>
      <c r="P20" s="60"/>
      <c r="Q20" s="60"/>
      <c r="R20" s="60"/>
    </row>
    <row r="21" spans="1:19" s="29" customFormat="1" x14ac:dyDescent="0.3">
      <c r="M21" s="60"/>
      <c r="N21" s="60"/>
      <c r="O21" s="60"/>
      <c r="P21" s="60"/>
      <c r="Q21" s="60"/>
      <c r="R21" s="60"/>
    </row>
    <row r="22" spans="1:19" s="29" customFormat="1" ht="13.5" customHeight="1" x14ac:dyDescent="0.3">
      <c r="A22" s="120" t="s">
        <v>27</v>
      </c>
      <c r="B22" s="120" t="s">
        <v>171</v>
      </c>
      <c r="C22" s="120"/>
      <c r="D22" s="125" t="s">
        <v>0</v>
      </c>
      <c r="E22" s="125"/>
      <c r="F22" s="125"/>
      <c r="G22" s="125"/>
      <c r="H22" s="125"/>
      <c r="I22" s="125"/>
      <c r="J22" s="120" t="s">
        <v>32</v>
      </c>
      <c r="K22" s="120"/>
      <c r="M22" s="60"/>
      <c r="N22" s="60"/>
      <c r="O22" s="60"/>
      <c r="P22" s="60"/>
      <c r="Q22" s="60"/>
      <c r="R22" s="60"/>
    </row>
    <row r="23" spans="1:19" s="29" customFormat="1" x14ac:dyDescent="0.3">
      <c r="A23" s="120"/>
      <c r="B23" s="120"/>
      <c r="C23" s="120"/>
      <c r="D23" s="125"/>
      <c r="E23" s="125"/>
      <c r="F23" s="125"/>
      <c r="G23" s="125"/>
      <c r="H23" s="125"/>
      <c r="I23" s="125"/>
      <c r="J23" s="120"/>
      <c r="K23" s="120"/>
      <c r="M23" s="60"/>
      <c r="N23" s="60"/>
      <c r="O23" s="60"/>
      <c r="P23" s="60"/>
      <c r="Q23" s="60"/>
      <c r="R23" s="60"/>
    </row>
    <row r="24" spans="1:19" s="29" customFormat="1" ht="30" customHeight="1" x14ac:dyDescent="0.3">
      <c r="A24" s="120"/>
      <c r="B24" s="120"/>
      <c r="C24" s="120"/>
      <c r="D24" s="120" t="s">
        <v>34</v>
      </c>
      <c r="E24" s="120"/>
      <c r="F24" s="120"/>
      <c r="G24" s="120" t="s">
        <v>35</v>
      </c>
      <c r="H24" s="120"/>
      <c r="I24" s="120"/>
      <c r="J24" s="120"/>
      <c r="K24" s="120"/>
      <c r="M24" s="60"/>
      <c r="N24" s="60"/>
      <c r="O24" s="60"/>
      <c r="P24" s="60"/>
      <c r="Q24" s="60"/>
      <c r="R24" s="60"/>
    </row>
    <row r="25" spans="1:19" ht="42" customHeight="1" x14ac:dyDescent="0.3">
      <c r="A25" s="120"/>
      <c r="B25" s="10" t="s">
        <v>51</v>
      </c>
      <c r="C25" s="10" t="s">
        <v>48</v>
      </c>
      <c r="D25" s="10" t="s">
        <v>33</v>
      </c>
      <c r="E25" s="10" t="s">
        <v>36</v>
      </c>
      <c r="F25" s="10" t="s">
        <v>37</v>
      </c>
      <c r="G25" s="10" t="s">
        <v>33</v>
      </c>
      <c r="H25" s="10" t="s">
        <v>36</v>
      </c>
      <c r="I25" s="10" t="s">
        <v>37</v>
      </c>
      <c r="J25" s="9" t="s">
        <v>38</v>
      </c>
      <c r="K25" s="9" t="s">
        <v>39</v>
      </c>
      <c r="M25" s="68" t="s">
        <v>102</v>
      </c>
      <c r="N25" s="68" t="s">
        <v>103</v>
      </c>
      <c r="O25" s="68" t="s">
        <v>104</v>
      </c>
      <c r="P25" s="68" t="s">
        <v>105</v>
      </c>
      <c r="Q25" s="68" t="s">
        <v>106</v>
      </c>
      <c r="R25" s="69" t="s">
        <v>107</v>
      </c>
      <c r="S25" s="2" t="s">
        <v>108</v>
      </c>
    </row>
    <row r="26" spans="1:19" s="22" customFormat="1" x14ac:dyDescent="0.3">
      <c r="A26" s="14"/>
      <c r="B26" s="33" t="s">
        <v>8</v>
      </c>
      <c r="C26" s="33" t="s">
        <v>9</v>
      </c>
      <c r="D26" s="31" t="s">
        <v>10</v>
      </c>
      <c r="E26" s="31" t="s">
        <v>18</v>
      </c>
      <c r="F26" s="31" t="s">
        <v>11</v>
      </c>
      <c r="G26" s="31" t="s">
        <v>12</v>
      </c>
      <c r="H26" s="31" t="s">
        <v>13</v>
      </c>
      <c r="I26" s="20" t="s">
        <v>14</v>
      </c>
      <c r="J26" s="31" t="s">
        <v>15</v>
      </c>
      <c r="K26" s="31" t="s">
        <v>16</v>
      </c>
      <c r="S26" s="5"/>
    </row>
    <row r="27" spans="1:19" x14ac:dyDescent="0.3">
      <c r="A27" s="14" t="s">
        <v>5</v>
      </c>
      <c r="B27" s="34" t="s">
        <v>153</v>
      </c>
      <c r="C27" s="34" t="s">
        <v>142</v>
      </c>
      <c r="D27" s="25" t="s">
        <v>143</v>
      </c>
      <c r="E27" s="26">
        <v>400000</v>
      </c>
      <c r="F27" s="26">
        <v>425000</v>
      </c>
      <c r="G27" s="25"/>
      <c r="H27" s="26"/>
      <c r="I27" s="26"/>
      <c r="J27" s="26"/>
      <c r="K27" s="26"/>
      <c r="M27" s="72" t="str">
        <f>ELOLAP!$G$7</f>
        <v>R13</v>
      </c>
      <c r="N27" s="72" t="str">
        <f>ELOLAP!$H$7</f>
        <v>2019N1</v>
      </c>
      <c r="O27" s="72" t="str">
        <f>ELOLAP!$I$7</f>
        <v>00000000</v>
      </c>
      <c r="P27" s="72" t="str">
        <f>ELOLAP!$J$7</f>
        <v>20190412</v>
      </c>
      <c r="Q27" s="22" t="s">
        <v>109</v>
      </c>
      <c r="R27" s="22" t="s">
        <v>128</v>
      </c>
      <c r="S27" s="1" t="str">
        <f>M27&amp;","&amp;N27&amp;","&amp;O27&amp;","&amp;P27&amp;","&amp;Q27&amp;","&amp;R27&amp;","&amp;"@"&amp;R27&amp;"00"&amp;A27&amp;","&amp;B27&amp;","&amp;C27&amp;","&amp;D27&amp;","&amp;E27&amp;","&amp;F27&amp;","&amp;G27&amp;","&amp;H27&amp;","&amp;I27&amp;","&amp;J27&amp;","&amp;K27</f>
        <v>R13,2019N1,00000000,20190412,E,TB04,@TB040001,KLANYA,EUR,AV,400000,425000,,,,,</v>
      </c>
    </row>
    <row r="28" spans="1:19" x14ac:dyDescent="0.3">
      <c r="A28" s="14" t="s">
        <v>6</v>
      </c>
      <c r="B28" s="34"/>
      <c r="C28" s="34"/>
      <c r="D28" s="25"/>
      <c r="E28" s="26"/>
      <c r="F28" s="26"/>
      <c r="G28" s="25"/>
      <c r="H28" s="26"/>
      <c r="I28" s="26"/>
      <c r="J28" s="26"/>
      <c r="K28" s="26"/>
      <c r="M28" s="72"/>
      <c r="N28" s="72"/>
      <c r="O28" s="72"/>
      <c r="P28" s="72"/>
    </row>
    <row r="29" spans="1:19" x14ac:dyDescent="0.3">
      <c r="A29" s="14" t="s">
        <v>7</v>
      </c>
      <c r="B29" s="34"/>
      <c r="C29" s="34"/>
      <c r="D29" s="25"/>
      <c r="E29" s="26"/>
      <c r="F29" s="26"/>
      <c r="G29" s="25"/>
      <c r="H29" s="26"/>
      <c r="I29" s="26"/>
      <c r="J29" s="26"/>
      <c r="K29" s="26"/>
      <c r="M29" s="72"/>
      <c r="N29" s="72"/>
      <c r="O29" s="72"/>
      <c r="P29" s="72"/>
    </row>
    <row r="30" spans="1:19" x14ac:dyDescent="0.3">
      <c r="A30" s="14" t="s">
        <v>4</v>
      </c>
      <c r="B30" s="34"/>
      <c r="C30" s="34"/>
      <c r="D30" s="25"/>
      <c r="E30" s="26"/>
      <c r="F30" s="26"/>
      <c r="G30" s="25"/>
      <c r="H30" s="26"/>
      <c r="I30" s="26"/>
      <c r="J30" s="26"/>
      <c r="K30" s="26"/>
    </row>
    <row r="31" spans="1:19" x14ac:dyDescent="0.3">
      <c r="A31" s="14" t="s">
        <v>4</v>
      </c>
      <c r="B31" s="34"/>
      <c r="C31" s="34"/>
      <c r="D31" s="25"/>
      <c r="E31" s="26"/>
      <c r="F31" s="26"/>
      <c r="G31" s="25"/>
      <c r="H31" s="26"/>
      <c r="I31" s="26"/>
      <c r="J31" s="26"/>
      <c r="K31" s="26"/>
    </row>
    <row r="32" spans="1:19" x14ac:dyDescent="0.3">
      <c r="A32" s="20" t="s">
        <v>19</v>
      </c>
      <c r="B32" s="48"/>
      <c r="C32" s="48"/>
      <c r="D32" s="47"/>
      <c r="E32" s="18"/>
      <c r="F32" s="18"/>
      <c r="G32" s="47"/>
      <c r="H32" s="18"/>
      <c r="I32" s="18"/>
      <c r="J32" s="47"/>
      <c r="K32" s="47"/>
    </row>
    <row r="33" spans="1:11" ht="24" customHeight="1" x14ac:dyDescent="0.3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</sheetData>
  <mergeCells count="16">
    <mergeCell ref="C2:I2"/>
    <mergeCell ref="A33:K33"/>
    <mergeCell ref="J6:K8"/>
    <mergeCell ref="D8:F8"/>
    <mergeCell ref="G8:I8"/>
    <mergeCell ref="A22:A25"/>
    <mergeCell ref="D22:I23"/>
    <mergeCell ref="J22:K24"/>
    <mergeCell ref="B6:C8"/>
    <mergeCell ref="B22:C24"/>
    <mergeCell ref="D24:F24"/>
    <mergeCell ref="A4:K4"/>
    <mergeCell ref="A20:K20"/>
    <mergeCell ref="G24:I24"/>
    <mergeCell ref="A6:A9"/>
    <mergeCell ref="D6:I7"/>
  </mergeCells>
  <phoneticPr fontId="2" type="noConversion"/>
  <printOptions horizontalCentered="1"/>
  <pageMargins left="0.59" right="0.23622047244094491" top="0.47244094488188981" bottom="0.15748031496062992" header="0.15748031496062992" footer="0.15748031496062992"/>
  <pageSetup paperSize="9" scale="84" orientation="landscape" r:id="rId1"/>
  <headerFooter alignWithMargins="0">
    <oddHeader>&amp;R.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selection activeCell="Q26" sqref="Q26"/>
    </sheetView>
  </sheetViews>
  <sheetFormatPr defaultColWidth="9.109375" defaultRowHeight="13.8" x14ac:dyDescent="0.3"/>
  <cols>
    <col min="1" max="1" width="5.5546875" style="1" customWidth="1"/>
    <col min="2" max="8" width="16.6640625" style="1" customWidth="1"/>
    <col min="9" max="9" width="7.44140625" style="1" customWidth="1"/>
    <col min="10" max="10" width="12.88671875" style="22" customWidth="1"/>
    <col min="11" max="11" width="12.44140625" style="22" customWidth="1"/>
    <col min="12" max="12" width="12.6640625" style="22" customWidth="1"/>
    <col min="13" max="13" width="10.33203125" style="22" customWidth="1"/>
    <col min="14" max="14" width="10.5546875" style="22" customWidth="1"/>
    <col min="15" max="15" width="11.109375" style="22" customWidth="1"/>
    <col min="16" max="16384" width="9.109375" style="1"/>
  </cols>
  <sheetData>
    <row r="1" spans="1:18" s="5" customFormat="1" ht="21.75" customHeight="1" x14ac:dyDescent="0.3">
      <c r="A1" s="1" t="s">
        <v>160</v>
      </c>
      <c r="J1" s="22"/>
      <c r="K1" s="22"/>
      <c r="L1" s="22"/>
      <c r="M1" s="22"/>
      <c r="N1" s="22"/>
      <c r="O1" s="22"/>
    </row>
    <row r="2" spans="1:18" ht="78.75" customHeight="1" x14ac:dyDescent="0.3">
      <c r="C2" s="116" t="s">
        <v>90</v>
      </c>
      <c r="D2" s="116"/>
      <c r="E2" s="116"/>
      <c r="F2" s="116"/>
      <c r="G2" s="116"/>
      <c r="H2" s="116"/>
      <c r="I2" s="116"/>
    </row>
    <row r="3" spans="1:18" x14ac:dyDescent="0.3">
      <c r="A3" s="28" t="s">
        <v>82</v>
      </c>
      <c r="B3" s="29"/>
    </row>
    <row r="4" spans="1:18" s="29" customFormat="1" ht="28.95" customHeight="1" x14ac:dyDescent="0.3">
      <c r="A4" s="117" t="s">
        <v>172</v>
      </c>
      <c r="B4" s="117"/>
      <c r="C4" s="129"/>
      <c r="D4" s="129"/>
      <c r="E4" s="130"/>
      <c r="F4" s="130"/>
      <c r="G4" s="130"/>
      <c r="H4" s="130"/>
      <c r="I4" s="130"/>
      <c r="J4" s="130"/>
      <c r="K4" s="130"/>
      <c r="L4" s="78"/>
      <c r="M4" s="78"/>
      <c r="N4" s="60"/>
      <c r="O4" s="60"/>
    </row>
    <row r="5" spans="1:18" x14ac:dyDescent="0.3">
      <c r="A5" s="2"/>
      <c r="K5" s="45"/>
    </row>
    <row r="6" spans="1:18" ht="13.5" customHeight="1" x14ac:dyDescent="0.3">
      <c r="A6" s="131" t="s">
        <v>21</v>
      </c>
      <c r="B6" s="131" t="s">
        <v>22</v>
      </c>
      <c r="C6" s="131"/>
      <c r="D6" s="132" t="s">
        <v>41</v>
      </c>
      <c r="E6" s="133"/>
      <c r="F6" s="134"/>
      <c r="G6" s="131" t="s">
        <v>53</v>
      </c>
      <c r="H6" s="120" t="s">
        <v>98</v>
      </c>
    </row>
    <row r="7" spans="1:18" ht="16.5" customHeight="1" x14ac:dyDescent="0.3">
      <c r="A7" s="131"/>
      <c r="B7" s="131" t="s">
        <v>42</v>
      </c>
      <c r="C7" s="131" t="s">
        <v>43</v>
      </c>
      <c r="D7" s="135" t="s">
        <v>63</v>
      </c>
      <c r="E7" s="132" t="s">
        <v>88</v>
      </c>
      <c r="F7" s="134"/>
      <c r="G7" s="131"/>
      <c r="H7" s="120"/>
    </row>
    <row r="8" spans="1:18" ht="38.25" customHeight="1" x14ac:dyDescent="0.3">
      <c r="A8" s="131"/>
      <c r="B8" s="131"/>
      <c r="C8" s="131"/>
      <c r="D8" s="136"/>
      <c r="E8" s="9" t="s">
        <v>40</v>
      </c>
      <c r="F8" s="9" t="s">
        <v>89</v>
      </c>
      <c r="G8" s="131"/>
      <c r="H8" s="120"/>
      <c r="I8" s="39"/>
      <c r="J8" s="68" t="s">
        <v>102</v>
      </c>
      <c r="K8" s="68" t="s">
        <v>103</v>
      </c>
      <c r="L8" s="68" t="s">
        <v>104</v>
      </c>
      <c r="M8" s="68" t="s">
        <v>105</v>
      </c>
      <c r="N8" s="68" t="s">
        <v>106</v>
      </c>
      <c r="O8" s="69" t="s">
        <v>107</v>
      </c>
      <c r="P8" s="2" t="s">
        <v>108</v>
      </c>
    </row>
    <row r="9" spans="1:18" ht="12.75" customHeight="1" x14ac:dyDescent="0.3">
      <c r="A9" s="40"/>
      <c r="B9" s="40" t="s">
        <v>8</v>
      </c>
      <c r="C9" s="40" t="s">
        <v>9</v>
      </c>
      <c r="D9" s="40" t="s">
        <v>10</v>
      </c>
      <c r="E9" s="40" t="s">
        <v>18</v>
      </c>
      <c r="F9" s="40" t="s">
        <v>11</v>
      </c>
      <c r="G9" s="40" t="s">
        <v>12</v>
      </c>
      <c r="H9" s="40" t="s">
        <v>13</v>
      </c>
      <c r="P9" s="5"/>
    </row>
    <row r="10" spans="1:18" ht="13.5" customHeight="1" x14ac:dyDescent="0.3">
      <c r="A10" s="14" t="s">
        <v>5</v>
      </c>
      <c r="B10" s="41" t="s">
        <v>144</v>
      </c>
      <c r="C10" s="41" t="s">
        <v>145</v>
      </c>
      <c r="D10" s="41"/>
      <c r="E10" s="42"/>
      <c r="F10" s="42"/>
      <c r="G10" s="41" t="s">
        <v>154</v>
      </c>
      <c r="H10" s="43">
        <v>2</v>
      </c>
      <c r="J10" s="72" t="str">
        <f>ELOLAP!$G$7</f>
        <v>R13</v>
      </c>
      <c r="K10" s="72" t="str">
        <f>ELOLAP!$H$7</f>
        <v>2019N1</v>
      </c>
      <c r="L10" s="72" t="str">
        <f>ELOLAP!$I$7</f>
        <v>00000000</v>
      </c>
      <c r="M10" s="72" t="str">
        <f>ELOLAP!$J$7</f>
        <v>20190412</v>
      </c>
      <c r="N10" s="22" t="s">
        <v>109</v>
      </c>
      <c r="O10" s="22" t="s">
        <v>129</v>
      </c>
      <c r="P10" s="1" t="str">
        <f>J10&amp;","&amp;K10&amp;","&amp;L10&amp;","&amp;M10&amp;","&amp;N10&amp;","&amp;O10&amp;","&amp;"@"&amp;O10&amp;"00"&amp;A10&amp;","&amp;B10&amp;","&amp;C10&amp;","&amp;D10&amp;","&amp;E10&amp;","&amp;F10&amp;","&amp;G10&amp;","&amp;H10</f>
        <v>R13,2019N1,00000000,20190412,E,TB05,@TB050001,HU00000xxxxx,xxx elsőbbségi részvény,,,,KTANYA,2</v>
      </c>
    </row>
    <row r="11" spans="1:18" x14ac:dyDescent="0.3">
      <c r="A11" s="14" t="s">
        <v>6</v>
      </c>
      <c r="B11" s="41" t="s">
        <v>144</v>
      </c>
      <c r="C11" s="41" t="s">
        <v>146</v>
      </c>
      <c r="D11" s="41"/>
      <c r="E11" s="42"/>
      <c r="F11" s="42"/>
      <c r="G11" s="41" t="s">
        <v>153</v>
      </c>
      <c r="H11" s="43">
        <v>1928748</v>
      </c>
      <c r="J11" s="72" t="str">
        <f>ELOLAP!$G$7</f>
        <v>R13</v>
      </c>
      <c r="K11" s="72" t="str">
        <f>ELOLAP!$H$7</f>
        <v>2019N1</v>
      </c>
      <c r="L11" s="72" t="str">
        <f>ELOLAP!$I$7</f>
        <v>00000000</v>
      </c>
      <c r="M11" s="72" t="str">
        <f>ELOLAP!$J$7</f>
        <v>20190412</v>
      </c>
      <c r="N11" s="22" t="s">
        <v>109</v>
      </c>
      <c r="O11" s="22" t="str">
        <f>O10</f>
        <v>TB05</v>
      </c>
      <c r="P11" s="1" t="str">
        <f>J11&amp;","&amp;K11&amp;","&amp;L11&amp;","&amp;M11&amp;","&amp;N11&amp;","&amp;O11&amp;","&amp;"@"&amp;O11&amp;"00"&amp;A11&amp;","&amp;B11&amp;","&amp;C11&amp;","&amp;D11&amp;","&amp;E11&amp;","&amp;F11&amp;","&amp;G11&amp;","&amp;H11</f>
        <v>R13,2019N1,00000000,20190412,E,TB05,@TB050002,HU00000xxxxx,xxx törzsrészvény,,,,KLANYA,1928748</v>
      </c>
    </row>
    <row r="12" spans="1:18" x14ac:dyDescent="0.3">
      <c r="A12" s="14" t="s">
        <v>7</v>
      </c>
      <c r="B12" s="25"/>
      <c r="C12" s="25"/>
      <c r="D12" s="25"/>
      <c r="E12" s="26"/>
      <c r="F12" s="26"/>
      <c r="G12" s="25"/>
      <c r="H12" s="26"/>
      <c r="J12" s="72"/>
      <c r="K12" s="72"/>
      <c r="L12" s="72"/>
      <c r="M12" s="72"/>
    </row>
    <row r="13" spans="1:18" x14ac:dyDescent="0.3">
      <c r="A13" s="14" t="s">
        <v>4</v>
      </c>
      <c r="B13" s="25"/>
      <c r="C13" s="25"/>
      <c r="D13" s="25"/>
      <c r="E13" s="26"/>
      <c r="F13" s="26"/>
      <c r="G13" s="25"/>
      <c r="H13" s="26"/>
    </row>
    <row r="14" spans="1:18" x14ac:dyDescent="0.3">
      <c r="A14" s="14" t="s">
        <v>19</v>
      </c>
      <c r="B14" s="25"/>
      <c r="C14" s="25"/>
      <c r="D14" s="25"/>
      <c r="E14" s="26"/>
      <c r="F14" s="26"/>
      <c r="G14" s="25"/>
      <c r="H14" s="26"/>
    </row>
    <row r="15" spans="1:18" ht="25.5" customHeight="1" x14ac:dyDescent="0.3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83"/>
      <c r="M15" s="83"/>
      <c r="N15" s="73"/>
    </row>
    <row r="16" spans="1:18" ht="27" customHeight="1" x14ac:dyDescent="0.3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84"/>
      <c r="M16" s="84"/>
      <c r="N16" s="84"/>
      <c r="O16" s="84"/>
      <c r="P16" s="44"/>
      <c r="Q16" s="44"/>
      <c r="R16" s="44"/>
    </row>
    <row r="18" spans="1:19" ht="39.75" customHeight="1" x14ac:dyDescent="0.3">
      <c r="B18" s="45"/>
      <c r="C18" s="45"/>
      <c r="D18" s="45"/>
      <c r="E18" s="45"/>
      <c r="F18" s="45"/>
      <c r="G18" s="45"/>
      <c r="H18" s="45"/>
      <c r="I18" s="45"/>
      <c r="J18" s="45"/>
    </row>
    <row r="19" spans="1:19" x14ac:dyDescent="0.3">
      <c r="A19" s="28" t="s">
        <v>81</v>
      </c>
      <c r="B19" s="29"/>
    </row>
    <row r="20" spans="1:19" s="29" customFormat="1" ht="31.95" customHeight="1" x14ac:dyDescent="0.3">
      <c r="A20" s="117" t="s">
        <v>173</v>
      </c>
      <c r="B20" s="117"/>
      <c r="C20" s="129"/>
      <c r="D20" s="129"/>
      <c r="E20" s="130"/>
      <c r="F20" s="130"/>
      <c r="G20" s="130"/>
      <c r="H20" s="130"/>
      <c r="I20" s="130"/>
      <c r="J20" s="130"/>
      <c r="K20" s="130"/>
      <c r="L20" s="78"/>
      <c r="M20" s="78"/>
      <c r="N20" s="60"/>
      <c r="O20" s="60"/>
    </row>
    <row r="21" spans="1:19" x14ac:dyDescent="0.3">
      <c r="A21" s="2"/>
    </row>
    <row r="22" spans="1:19" ht="13.5" customHeight="1" x14ac:dyDescent="0.3">
      <c r="A22" s="131" t="s">
        <v>21</v>
      </c>
      <c r="B22" s="131" t="s">
        <v>22</v>
      </c>
      <c r="C22" s="131"/>
      <c r="D22" s="132" t="s">
        <v>41</v>
      </c>
      <c r="E22" s="133"/>
      <c r="F22" s="134"/>
      <c r="G22" s="131" t="s">
        <v>52</v>
      </c>
      <c r="H22" s="131" t="s">
        <v>44</v>
      </c>
      <c r="I22" s="131" t="s">
        <v>24</v>
      </c>
      <c r="J22" s="131"/>
      <c r="K22" s="131"/>
    </row>
    <row r="23" spans="1:19" ht="16.5" customHeight="1" x14ac:dyDescent="0.3">
      <c r="A23" s="131"/>
      <c r="B23" s="131" t="s">
        <v>42</v>
      </c>
      <c r="C23" s="131" t="s">
        <v>43</v>
      </c>
      <c r="D23" s="135" t="s">
        <v>63</v>
      </c>
      <c r="E23" s="132" t="s">
        <v>88</v>
      </c>
      <c r="F23" s="134"/>
      <c r="G23" s="131"/>
      <c r="H23" s="131"/>
      <c r="I23" s="131"/>
      <c r="J23" s="131"/>
      <c r="K23" s="131"/>
    </row>
    <row r="24" spans="1:19" ht="38.25" customHeight="1" x14ac:dyDescent="0.3">
      <c r="A24" s="131"/>
      <c r="B24" s="131"/>
      <c r="C24" s="131"/>
      <c r="D24" s="136"/>
      <c r="E24" s="9" t="s">
        <v>40</v>
      </c>
      <c r="F24" s="9" t="s">
        <v>89</v>
      </c>
      <c r="G24" s="131"/>
      <c r="H24" s="131"/>
      <c r="I24" s="9" t="s">
        <v>25</v>
      </c>
      <c r="J24" s="9" t="s">
        <v>23</v>
      </c>
      <c r="K24" s="9" t="s">
        <v>20</v>
      </c>
      <c r="M24" s="68" t="s">
        <v>102</v>
      </c>
      <c r="N24" s="68" t="s">
        <v>103</v>
      </c>
      <c r="O24" s="68" t="s">
        <v>104</v>
      </c>
      <c r="P24" s="76" t="s">
        <v>105</v>
      </c>
      <c r="Q24" s="76" t="s">
        <v>106</v>
      </c>
      <c r="R24" s="2" t="s">
        <v>107</v>
      </c>
      <c r="S24" s="2" t="s">
        <v>108</v>
      </c>
    </row>
    <row r="25" spans="1:19" ht="12.75" customHeight="1" x14ac:dyDescent="0.3">
      <c r="A25" s="40"/>
      <c r="B25" s="40" t="s">
        <v>8</v>
      </c>
      <c r="C25" s="40" t="s">
        <v>9</v>
      </c>
      <c r="D25" s="40" t="s">
        <v>10</v>
      </c>
      <c r="E25" s="40" t="s">
        <v>18</v>
      </c>
      <c r="F25" s="40" t="s">
        <v>11</v>
      </c>
      <c r="G25" s="46" t="s">
        <v>12</v>
      </c>
      <c r="H25" s="40" t="s">
        <v>13</v>
      </c>
      <c r="I25" s="40" t="s">
        <v>14</v>
      </c>
      <c r="J25" s="40" t="s">
        <v>15</v>
      </c>
      <c r="K25" s="40" t="s">
        <v>16</v>
      </c>
      <c r="P25" s="5"/>
      <c r="Q25" s="5"/>
      <c r="R25" s="5"/>
      <c r="S25" s="5"/>
    </row>
    <row r="26" spans="1:19" x14ac:dyDescent="0.3">
      <c r="A26" s="14" t="s">
        <v>5</v>
      </c>
      <c r="B26" s="25"/>
      <c r="C26" s="25"/>
      <c r="D26" s="25"/>
      <c r="E26" s="26"/>
      <c r="F26" s="26"/>
      <c r="G26" s="25"/>
      <c r="H26" s="26"/>
      <c r="I26" s="25"/>
      <c r="J26" s="31"/>
      <c r="K26" s="31"/>
      <c r="M26" s="72" t="str">
        <f>ELOLAP!$G$7</f>
        <v>R13</v>
      </c>
      <c r="N26" s="72" t="str">
        <f>ELOLAP!$H$7</f>
        <v>2019N1</v>
      </c>
      <c r="O26" s="72" t="str">
        <f>ELOLAP!$I$7</f>
        <v>00000000</v>
      </c>
      <c r="P26" s="17" t="str">
        <f>ELOLAP!$J$7</f>
        <v>20190412</v>
      </c>
      <c r="Q26" s="22" t="s">
        <v>130</v>
      </c>
      <c r="R26" s="1" t="s">
        <v>131</v>
      </c>
      <c r="S26" s="1" t="str">
        <f>M26&amp;","&amp;N26&amp;","&amp;O26&amp;","&amp;P26&amp;","&amp;Q26&amp;","&amp;R26</f>
        <v>R13,2019N1,00000000,20190412,N,TB06</v>
      </c>
    </row>
    <row r="27" spans="1:19" x14ac:dyDescent="0.3">
      <c r="A27" s="14" t="s">
        <v>6</v>
      </c>
      <c r="B27" s="25"/>
      <c r="C27" s="25"/>
      <c r="D27" s="25"/>
      <c r="E27" s="26"/>
      <c r="F27" s="26"/>
      <c r="G27" s="25"/>
      <c r="H27" s="26"/>
      <c r="I27" s="25"/>
      <c r="J27" s="31"/>
      <c r="K27" s="31"/>
      <c r="M27" s="72"/>
      <c r="N27" s="72"/>
      <c r="O27" s="72"/>
      <c r="P27" s="17"/>
    </row>
    <row r="28" spans="1:19" x14ac:dyDescent="0.3">
      <c r="A28" s="14" t="s">
        <v>7</v>
      </c>
      <c r="B28" s="25"/>
      <c r="C28" s="25"/>
      <c r="D28" s="25"/>
      <c r="E28" s="26"/>
      <c r="F28" s="26"/>
      <c r="G28" s="25"/>
      <c r="H28" s="26"/>
      <c r="I28" s="25"/>
      <c r="J28" s="31"/>
      <c r="K28" s="31"/>
      <c r="M28" s="72"/>
      <c r="N28" s="72"/>
      <c r="O28" s="72"/>
      <c r="P28" s="17"/>
    </row>
    <row r="29" spans="1:19" x14ac:dyDescent="0.3">
      <c r="A29" s="14" t="s">
        <v>4</v>
      </c>
      <c r="B29" s="25"/>
      <c r="C29" s="25"/>
      <c r="D29" s="25"/>
      <c r="E29" s="26"/>
      <c r="F29" s="26"/>
      <c r="G29" s="25"/>
      <c r="H29" s="26"/>
      <c r="I29" s="25"/>
      <c r="J29" s="31"/>
      <c r="K29" s="31"/>
    </row>
    <row r="30" spans="1:19" x14ac:dyDescent="0.3">
      <c r="A30" s="14" t="s">
        <v>19</v>
      </c>
      <c r="B30" s="25"/>
      <c r="C30" s="25"/>
      <c r="D30" s="25"/>
      <c r="E30" s="26"/>
      <c r="F30" s="26"/>
      <c r="G30" s="25"/>
      <c r="H30" s="26"/>
      <c r="I30" s="25"/>
      <c r="J30" s="31"/>
      <c r="K30" s="31"/>
    </row>
    <row r="31" spans="1:19" ht="18" customHeigh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</row>
    <row r="32" spans="1:19" ht="27" customHeight="1" x14ac:dyDescent="0.3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83"/>
      <c r="M32" s="83"/>
      <c r="N32" s="73"/>
    </row>
  </sheetData>
  <mergeCells count="26">
    <mergeCell ref="C2:I2"/>
    <mergeCell ref="A4:K4"/>
    <mergeCell ref="A6:A8"/>
    <mergeCell ref="B6:C6"/>
    <mergeCell ref="G6:G8"/>
    <mergeCell ref="H6:H8"/>
    <mergeCell ref="B7:B8"/>
    <mergeCell ref="C7:C8"/>
    <mergeCell ref="D6:F6"/>
    <mergeCell ref="D7:D8"/>
    <mergeCell ref="E7:F7"/>
    <mergeCell ref="I22:K23"/>
    <mergeCell ref="A16:K16"/>
    <mergeCell ref="A15:K15"/>
    <mergeCell ref="D23:D24"/>
    <mergeCell ref="E23:F23"/>
    <mergeCell ref="A32:K32"/>
    <mergeCell ref="A20:K20"/>
    <mergeCell ref="A22:A24"/>
    <mergeCell ref="B22:C22"/>
    <mergeCell ref="G22:G24"/>
    <mergeCell ref="B23:B24"/>
    <mergeCell ref="C23:C24"/>
    <mergeCell ref="D22:F22"/>
    <mergeCell ref="A31:N31"/>
    <mergeCell ref="H22:H24"/>
  </mergeCells>
  <phoneticPr fontId="2" type="noConversion"/>
  <printOptions horizontalCentered="1"/>
  <pageMargins left="0.57999999999999996" right="0.43307086614173229" top="0.47244094488188981" bottom="0.19685039370078741" header="0.19685039370078741" footer="0.15748031496062992"/>
  <pageSetup paperSize="9" scale="8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opLeftCell="A19" zoomScaleNormal="100" workbookViewId="0">
      <selection activeCell="I22" sqref="I22:I23"/>
    </sheetView>
  </sheetViews>
  <sheetFormatPr defaultColWidth="9.109375" defaultRowHeight="13.8" x14ac:dyDescent="0.3"/>
  <cols>
    <col min="1" max="1" width="5.6640625" style="1" customWidth="1"/>
    <col min="2" max="7" width="16.6640625" style="1" customWidth="1"/>
    <col min="8" max="8" width="16.5546875" style="1" customWidth="1"/>
    <col min="9" max="10" width="9.109375" style="1"/>
    <col min="11" max="16" width="9.109375" style="22"/>
    <col min="17" max="17" width="9.109375" style="80"/>
    <col min="18" max="16384" width="9.109375" style="1"/>
  </cols>
  <sheetData>
    <row r="1" spans="1:17" s="5" customFormat="1" ht="21.75" customHeight="1" x14ac:dyDescent="0.3">
      <c r="A1" s="1" t="s">
        <v>160</v>
      </c>
      <c r="K1" s="22"/>
      <c r="L1" s="22"/>
      <c r="M1" s="22"/>
      <c r="N1" s="22"/>
      <c r="O1" s="22"/>
      <c r="P1" s="22"/>
      <c r="Q1" s="80"/>
    </row>
    <row r="2" spans="1:17" ht="78.75" customHeight="1" x14ac:dyDescent="0.3">
      <c r="C2" s="116" t="s">
        <v>90</v>
      </c>
      <c r="D2" s="116"/>
      <c r="E2" s="116"/>
      <c r="F2" s="116"/>
      <c r="G2" s="116"/>
      <c r="H2" s="116"/>
      <c r="I2" s="116"/>
    </row>
    <row r="3" spans="1:17" x14ac:dyDescent="0.3">
      <c r="A3" s="2" t="s">
        <v>80</v>
      </c>
    </row>
    <row r="4" spans="1:17" s="29" customFormat="1" ht="40.200000000000003" customHeight="1" x14ac:dyDescent="0.3">
      <c r="A4" s="117" t="s">
        <v>174</v>
      </c>
      <c r="B4" s="117"/>
      <c r="C4" s="117"/>
      <c r="D4" s="117"/>
      <c r="E4" s="117"/>
      <c r="F4" s="117"/>
      <c r="G4" s="117"/>
      <c r="H4" s="117"/>
      <c r="I4" s="117"/>
      <c r="K4" s="60"/>
      <c r="L4" s="60"/>
      <c r="M4" s="60"/>
      <c r="N4" s="60"/>
      <c r="O4" s="60"/>
      <c r="P4" s="60"/>
      <c r="Q4" s="81"/>
    </row>
    <row r="5" spans="1:17" s="29" customFormat="1" x14ac:dyDescent="0.3">
      <c r="A5" s="60"/>
      <c r="B5" s="60"/>
      <c r="C5" s="60"/>
      <c r="K5" s="60"/>
      <c r="L5" s="60"/>
      <c r="M5" s="60"/>
      <c r="N5" s="60"/>
      <c r="O5" s="60"/>
      <c r="P5" s="60"/>
      <c r="Q5" s="81"/>
    </row>
    <row r="6" spans="1:17" s="29" customFormat="1" ht="12.75" customHeight="1" x14ac:dyDescent="0.3">
      <c r="A6" s="122" t="s">
        <v>27</v>
      </c>
      <c r="B6" s="122" t="s">
        <v>96</v>
      </c>
      <c r="C6" s="122" t="s">
        <v>64</v>
      </c>
      <c r="D6" s="141" t="s">
        <v>65</v>
      </c>
      <c r="E6" s="142"/>
      <c r="F6" s="142"/>
      <c r="G6" s="142"/>
      <c r="H6" s="142"/>
      <c r="I6" s="143"/>
      <c r="K6" s="60"/>
      <c r="L6" s="60"/>
      <c r="M6" s="60"/>
      <c r="N6" s="60"/>
      <c r="O6" s="60"/>
      <c r="P6" s="60"/>
      <c r="Q6" s="81"/>
    </row>
    <row r="7" spans="1:17" s="29" customFormat="1" ht="25.5" customHeight="1" x14ac:dyDescent="0.3">
      <c r="A7" s="123"/>
      <c r="B7" s="123"/>
      <c r="C7" s="123"/>
      <c r="D7" s="122" t="s">
        <v>66</v>
      </c>
      <c r="E7" s="137" t="s">
        <v>67</v>
      </c>
      <c r="F7" s="138"/>
      <c r="G7" s="139" t="s">
        <v>68</v>
      </c>
      <c r="H7" s="140"/>
      <c r="I7" s="122" t="s">
        <v>69</v>
      </c>
      <c r="K7" s="60"/>
      <c r="L7" s="60"/>
      <c r="M7" s="60"/>
      <c r="N7" s="60"/>
      <c r="O7" s="60"/>
      <c r="P7" s="60"/>
      <c r="Q7" s="81"/>
    </row>
    <row r="8" spans="1:17" s="29" customFormat="1" ht="96.6" x14ac:dyDescent="0.3">
      <c r="A8" s="124"/>
      <c r="B8" s="124"/>
      <c r="C8" s="124"/>
      <c r="D8" s="124"/>
      <c r="E8" s="10" t="s">
        <v>93</v>
      </c>
      <c r="F8" s="86" t="s">
        <v>179</v>
      </c>
      <c r="G8" s="10" t="s">
        <v>70</v>
      </c>
      <c r="H8" s="10" t="s">
        <v>73</v>
      </c>
      <c r="I8" s="124"/>
      <c r="K8" s="78" t="s">
        <v>102</v>
      </c>
      <c r="L8" s="78" t="s">
        <v>103</v>
      </c>
      <c r="M8" s="78" t="s">
        <v>104</v>
      </c>
      <c r="N8" s="78" t="s">
        <v>105</v>
      </c>
      <c r="O8" s="78" t="s">
        <v>106</v>
      </c>
      <c r="P8" s="79" t="s">
        <v>107</v>
      </c>
      <c r="Q8" s="82" t="s">
        <v>108</v>
      </c>
    </row>
    <row r="9" spans="1:17" s="29" customFormat="1" x14ac:dyDescent="0.3">
      <c r="A9" s="61"/>
      <c r="B9" s="62" t="s">
        <v>8</v>
      </c>
      <c r="C9" s="20" t="s">
        <v>9</v>
      </c>
      <c r="D9" s="62" t="s">
        <v>10</v>
      </c>
      <c r="E9" s="62" t="s">
        <v>18</v>
      </c>
      <c r="F9" s="62" t="s">
        <v>11</v>
      </c>
      <c r="G9" s="62" t="s">
        <v>12</v>
      </c>
      <c r="H9" s="62" t="s">
        <v>13</v>
      </c>
      <c r="I9" s="62" t="s">
        <v>14</v>
      </c>
      <c r="K9" s="60"/>
      <c r="L9" s="60"/>
      <c r="M9" s="60"/>
      <c r="N9" s="60"/>
      <c r="O9" s="60"/>
      <c r="P9" s="60"/>
      <c r="Q9" s="81"/>
    </row>
    <row r="10" spans="1:17" x14ac:dyDescent="0.3">
      <c r="A10" s="14" t="s">
        <v>5</v>
      </c>
      <c r="B10" s="34" t="s">
        <v>156</v>
      </c>
      <c r="C10" s="34" t="s">
        <v>138</v>
      </c>
      <c r="D10" s="26">
        <v>1000000</v>
      </c>
      <c r="E10" s="26"/>
      <c r="F10" s="26"/>
      <c r="H10" s="26">
        <v>1000000</v>
      </c>
      <c r="I10" s="26">
        <v>0</v>
      </c>
      <c r="J10" s="16">
        <f>D10+E10-H10-I10-G10</f>
        <v>0</v>
      </c>
      <c r="K10" s="72" t="str">
        <f>ELOLAP!$G$7</f>
        <v>R13</v>
      </c>
      <c r="L10" s="72" t="str">
        <f>ELOLAP!$H$7</f>
        <v>2019N1</v>
      </c>
      <c r="M10" s="72" t="str">
        <f>ELOLAP!$I$7</f>
        <v>00000000</v>
      </c>
      <c r="N10" s="72" t="str">
        <f>ELOLAP!$J$7</f>
        <v>20190412</v>
      </c>
      <c r="O10" s="22" t="s">
        <v>109</v>
      </c>
      <c r="P10" s="22" t="s">
        <v>132</v>
      </c>
      <c r="Q10" s="80" t="str">
        <f>K10&amp;","&amp;L10&amp;","&amp;M10&amp;","&amp;N10&amp;","&amp;O10&amp;","&amp;P10&amp;","&amp;"@"&amp;P10&amp;"00"&amp;A10&amp;","&amp;B10&amp;","&amp;C10&amp;","&amp;D10&amp;","&amp;E10&amp;","&amp;F10&amp;","&amp;G10&amp;","&amp;H10&amp;","&amp;I10</f>
        <v>R13,2019N1,00000000,20190412,E,TB07,@TB070001,KLLEANY,HUF,1000000,,,,1000000,0</v>
      </c>
    </row>
    <row r="11" spans="1:17" x14ac:dyDescent="0.3">
      <c r="A11" s="14" t="s">
        <v>6</v>
      </c>
      <c r="B11" s="34" t="s">
        <v>153</v>
      </c>
      <c r="C11" s="34" t="s">
        <v>138</v>
      </c>
      <c r="D11" s="26">
        <v>2000</v>
      </c>
      <c r="E11" s="26"/>
      <c r="F11" s="26"/>
      <c r="G11" s="26"/>
      <c r="H11" s="26">
        <v>2000</v>
      </c>
      <c r="I11" s="26">
        <v>0</v>
      </c>
      <c r="J11" s="16"/>
      <c r="K11" s="72" t="str">
        <f>ELOLAP!$G$7</f>
        <v>R13</v>
      </c>
      <c r="L11" s="72" t="str">
        <f>ELOLAP!$H$7</f>
        <v>2019N1</v>
      </c>
      <c r="M11" s="72" t="str">
        <f>ELOLAP!$I$7</f>
        <v>00000000</v>
      </c>
      <c r="N11" s="72" t="str">
        <f>ELOLAP!$J$7</f>
        <v>20190412</v>
      </c>
      <c r="O11" s="22" t="s">
        <v>109</v>
      </c>
      <c r="P11" s="22" t="str">
        <f>P10</f>
        <v>TB07</v>
      </c>
      <c r="Q11" s="80" t="str">
        <f>K11&amp;","&amp;L11&amp;","&amp;M11&amp;","&amp;N11&amp;","&amp;O11&amp;","&amp;P11&amp;","&amp;"@"&amp;P11&amp;"00"&amp;A11&amp;","&amp;B11&amp;","&amp;C11&amp;","&amp;D11&amp;","&amp;E11&amp;","&amp;F11&amp;","&amp;G11&amp;","&amp;H11&amp;","&amp;I11</f>
        <v>R13,2019N1,00000000,20190412,E,TB07,@TB070002,KLANYA,HUF,2000,,,,2000,0</v>
      </c>
    </row>
    <row r="12" spans="1:17" x14ac:dyDescent="0.3">
      <c r="A12" s="14" t="s">
        <v>7</v>
      </c>
      <c r="B12" s="34"/>
      <c r="C12" s="34"/>
      <c r="D12" s="26"/>
      <c r="E12" s="26"/>
      <c r="F12" s="26"/>
      <c r="G12" s="26"/>
      <c r="H12" s="26"/>
      <c r="I12" s="26"/>
      <c r="J12" s="16"/>
      <c r="K12" s="72"/>
      <c r="L12" s="72"/>
      <c r="M12" s="72"/>
      <c r="N12" s="72"/>
    </row>
    <row r="13" spans="1:17" x14ac:dyDescent="0.3">
      <c r="A13" s="14" t="s">
        <v>4</v>
      </c>
      <c r="B13" s="34"/>
      <c r="C13" s="34"/>
      <c r="D13" s="26"/>
      <c r="E13" s="26"/>
      <c r="F13" s="26"/>
      <c r="G13" s="26"/>
      <c r="H13" s="26"/>
      <c r="I13" s="26"/>
      <c r="J13" s="19"/>
      <c r="K13" s="72"/>
      <c r="L13" s="72"/>
      <c r="M13" s="72"/>
      <c r="N13" s="72"/>
    </row>
    <row r="14" spans="1:17" x14ac:dyDescent="0.3">
      <c r="A14" s="14" t="s">
        <v>19</v>
      </c>
      <c r="B14" s="34"/>
      <c r="C14" s="34"/>
      <c r="D14" s="26"/>
      <c r="E14" s="26"/>
      <c r="F14" s="26"/>
      <c r="G14" s="26"/>
      <c r="H14" s="26"/>
      <c r="I14" s="26"/>
      <c r="J14" s="19"/>
    </row>
    <row r="15" spans="1:17" ht="18" customHeight="1" x14ac:dyDescent="0.3">
      <c r="A15" s="35"/>
      <c r="B15" s="35"/>
      <c r="C15" s="35"/>
      <c r="D15" s="35"/>
      <c r="E15" s="35"/>
      <c r="F15" s="35"/>
      <c r="G15" s="35"/>
      <c r="H15" s="35"/>
      <c r="I15" s="35"/>
      <c r="J15" s="19"/>
      <c r="K15" s="77"/>
    </row>
    <row r="16" spans="1:17" x14ac:dyDescent="0.3">
      <c r="A16" s="29"/>
      <c r="B16" s="36"/>
      <c r="C16" s="36"/>
      <c r="D16" s="27"/>
      <c r="E16" s="27"/>
      <c r="F16" s="27"/>
      <c r="G16" s="27"/>
      <c r="H16" s="27"/>
      <c r="I16" s="27"/>
      <c r="J16" s="19"/>
      <c r="K16" s="73"/>
    </row>
    <row r="17" spans="1:17" ht="24.75" customHeight="1" x14ac:dyDescent="0.3">
      <c r="B17" s="36"/>
      <c r="C17" s="36"/>
      <c r="J17" s="19"/>
    </row>
    <row r="18" spans="1:17" x14ac:dyDescent="0.3">
      <c r="A18" s="2" t="s">
        <v>79</v>
      </c>
      <c r="J18" s="19"/>
    </row>
    <row r="19" spans="1:17" s="29" customFormat="1" ht="39.6" customHeight="1" x14ac:dyDescent="0.3">
      <c r="A19" s="117" t="s">
        <v>175</v>
      </c>
      <c r="B19" s="117"/>
      <c r="C19" s="117"/>
      <c r="D19" s="117"/>
      <c r="E19" s="117"/>
      <c r="F19" s="117"/>
      <c r="G19" s="117"/>
      <c r="H19" s="117"/>
      <c r="I19" s="117"/>
      <c r="J19" s="63"/>
      <c r="K19" s="60"/>
      <c r="L19" s="60"/>
      <c r="M19" s="60"/>
      <c r="N19" s="60"/>
      <c r="O19" s="60"/>
      <c r="P19" s="60"/>
      <c r="Q19" s="81"/>
    </row>
    <row r="20" spans="1:17" s="29" customFormat="1" x14ac:dyDescent="0.3">
      <c r="J20" s="63"/>
      <c r="K20" s="60"/>
      <c r="L20" s="60"/>
      <c r="M20" s="60"/>
      <c r="N20" s="60"/>
      <c r="O20" s="60"/>
      <c r="P20" s="60"/>
      <c r="Q20" s="81"/>
    </row>
    <row r="21" spans="1:17" s="29" customFormat="1" ht="12.75" customHeight="1" x14ac:dyDescent="0.3">
      <c r="A21" s="122" t="s">
        <v>27</v>
      </c>
      <c r="B21" s="122" t="s">
        <v>96</v>
      </c>
      <c r="C21" s="122" t="s">
        <v>64</v>
      </c>
      <c r="D21" s="141" t="s">
        <v>71</v>
      </c>
      <c r="E21" s="142"/>
      <c r="F21" s="142"/>
      <c r="G21" s="142"/>
      <c r="H21" s="142"/>
      <c r="I21" s="143"/>
      <c r="J21" s="63"/>
      <c r="K21" s="60"/>
      <c r="L21" s="60"/>
      <c r="M21" s="60"/>
      <c r="N21" s="60"/>
      <c r="O21" s="60"/>
      <c r="P21" s="60"/>
      <c r="Q21" s="81"/>
    </row>
    <row r="22" spans="1:17" s="29" customFormat="1" ht="25.5" customHeight="1" x14ac:dyDescent="0.3">
      <c r="A22" s="123"/>
      <c r="B22" s="123"/>
      <c r="C22" s="123"/>
      <c r="D22" s="122" t="s">
        <v>66</v>
      </c>
      <c r="E22" s="137" t="s">
        <v>94</v>
      </c>
      <c r="F22" s="138"/>
      <c r="G22" s="139" t="s">
        <v>72</v>
      </c>
      <c r="H22" s="140"/>
      <c r="I22" s="122" t="s">
        <v>69</v>
      </c>
      <c r="J22" s="63"/>
      <c r="K22" s="60"/>
      <c r="L22" s="60"/>
      <c r="M22" s="60"/>
      <c r="N22" s="60"/>
      <c r="O22" s="60"/>
      <c r="P22" s="60"/>
      <c r="Q22" s="81"/>
    </row>
    <row r="23" spans="1:17" s="29" customFormat="1" ht="96.6" x14ac:dyDescent="0.3">
      <c r="A23" s="124"/>
      <c r="B23" s="124"/>
      <c r="C23" s="124"/>
      <c r="D23" s="124"/>
      <c r="E23" s="10" t="s">
        <v>93</v>
      </c>
      <c r="F23" s="86" t="s">
        <v>179</v>
      </c>
      <c r="G23" s="10" t="s">
        <v>70</v>
      </c>
      <c r="H23" s="10" t="s">
        <v>73</v>
      </c>
      <c r="I23" s="124"/>
      <c r="J23" s="63"/>
      <c r="K23" s="78" t="s">
        <v>102</v>
      </c>
      <c r="L23" s="78" t="s">
        <v>103</v>
      </c>
      <c r="M23" s="78" t="s">
        <v>104</v>
      </c>
      <c r="N23" s="78" t="s">
        <v>105</v>
      </c>
      <c r="O23" s="78" t="s">
        <v>106</v>
      </c>
      <c r="P23" s="79" t="s">
        <v>107</v>
      </c>
      <c r="Q23" s="82" t="s">
        <v>108</v>
      </c>
    </row>
    <row r="24" spans="1:17" s="29" customFormat="1" x14ac:dyDescent="0.3">
      <c r="A24" s="61"/>
      <c r="B24" s="62" t="s">
        <v>8</v>
      </c>
      <c r="C24" s="62" t="s">
        <v>9</v>
      </c>
      <c r="D24" s="62" t="s">
        <v>10</v>
      </c>
      <c r="E24" s="62" t="s">
        <v>18</v>
      </c>
      <c r="F24" s="62" t="s">
        <v>11</v>
      </c>
      <c r="G24" s="62" t="s">
        <v>12</v>
      </c>
      <c r="H24" s="62" t="s">
        <v>13</v>
      </c>
      <c r="I24" s="62" t="s">
        <v>14</v>
      </c>
      <c r="J24" s="63"/>
      <c r="K24" s="60"/>
      <c r="L24" s="60"/>
      <c r="M24" s="60"/>
      <c r="N24" s="60"/>
      <c r="O24" s="60"/>
      <c r="P24" s="60"/>
      <c r="Q24" s="81"/>
    </row>
    <row r="25" spans="1:17" x14ac:dyDescent="0.3">
      <c r="A25" s="14" t="s">
        <v>5</v>
      </c>
      <c r="B25" s="34" t="s">
        <v>153</v>
      </c>
      <c r="C25" s="34" t="s">
        <v>138</v>
      </c>
      <c r="D25" s="26">
        <v>0</v>
      </c>
      <c r="E25" s="26">
        <v>1698500</v>
      </c>
      <c r="F25" s="26"/>
      <c r="G25" s="26"/>
      <c r="H25" s="26">
        <v>1000000</v>
      </c>
      <c r="I25" s="26">
        <v>698500</v>
      </c>
      <c r="J25" s="16">
        <f>D25+E25-H25-I25-G25</f>
        <v>0</v>
      </c>
      <c r="K25" s="72" t="str">
        <f>ELOLAP!$G$7</f>
        <v>R13</v>
      </c>
      <c r="L25" s="72" t="str">
        <f>ELOLAP!$H$7</f>
        <v>2019N1</v>
      </c>
      <c r="M25" s="72" t="str">
        <f>ELOLAP!$I$7</f>
        <v>00000000</v>
      </c>
      <c r="N25" s="72" t="str">
        <f>ELOLAP!$J$7</f>
        <v>20190412</v>
      </c>
      <c r="O25" s="22" t="s">
        <v>109</v>
      </c>
      <c r="P25" s="22" t="s">
        <v>133</v>
      </c>
      <c r="Q25" s="80" t="str">
        <f>K25&amp;","&amp;L25&amp;","&amp;M25&amp;","&amp;N25&amp;","&amp;O25&amp;","&amp;P25&amp;","&amp;"@"&amp;P25&amp;"00"&amp;A25&amp;","&amp;B25&amp;","&amp;C25&amp;","&amp;D25&amp;","&amp;E25&amp;","&amp;F25&amp;","&amp;G25&amp;","&amp;H25&amp;","&amp;I25</f>
        <v>R13,2019N1,00000000,20190412,E,TB08,@TB080001,KLANYA,HUF,0,1698500,,,1000000,698500</v>
      </c>
    </row>
    <row r="26" spans="1:17" x14ac:dyDescent="0.3">
      <c r="A26" s="14" t="s">
        <v>6</v>
      </c>
      <c r="B26" s="34"/>
      <c r="C26" s="34"/>
      <c r="D26" s="26"/>
      <c r="E26" s="26"/>
      <c r="F26" s="26"/>
      <c r="G26" s="26"/>
      <c r="H26" s="26"/>
      <c r="I26" s="26"/>
      <c r="J26" s="16"/>
      <c r="K26" s="72"/>
      <c r="L26" s="72"/>
      <c r="M26" s="72"/>
      <c r="N26" s="72"/>
    </row>
    <row r="27" spans="1:17" x14ac:dyDescent="0.3">
      <c r="A27" s="14" t="s">
        <v>7</v>
      </c>
      <c r="B27" s="34"/>
      <c r="C27" s="34"/>
      <c r="D27" s="26"/>
      <c r="E27" s="26"/>
      <c r="F27" s="26"/>
      <c r="G27" s="26"/>
      <c r="H27" s="26"/>
      <c r="I27" s="26"/>
      <c r="J27" s="16"/>
      <c r="K27" s="72"/>
      <c r="L27" s="72"/>
      <c r="M27" s="72"/>
      <c r="N27" s="72"/>
    </row>
    <row r="28" spans="1:17" x14ac:dyDescent="0.3">
      <c r="A28" s="14" t="s">
        <v>4</v>
      </c>
      <c r="B28" s="34"/>
      <c r="C28" s="34"/>
      <c r="D28" s="26"/>
      <c r="E28" s="26"/>
      <c r="F28" s="26"/>
      <c r="G28" s="26"/>
      <c r="H28" s="26"/>
      <c r="I28" s="26"/>
    </row>
    <row r="29" spans="1:17" x14ac:dyDescent="0.3">
      <c r="A29" s="14" t="s">
        <v>19</v>
      </c>
      <c r="B29" s="34"/>
      <c r="C29" s="34"/>
      <c r="D29" s="26"/>
      <c r="E29" s="26"/>
      <c r="F29" s="26"/>
      <c r="G29" s="26"/>
      <c r="H29" s="26"/>
      <c r="I29" s="26"/>
    </row>
    <row r="30" spans="1:17" ht="27" customHeight="1" x14ac:dyDescent="0.3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7" x14ac:dyDescent="0.3">
      <c r="A31" s="29"/>
      <c r="B31" s="36"/>
      <c r="C31" s="36"/>
      <c r="D31" s="27"/>
      <c r="E31" s="27"/>
      <c r="F31" s="27"/>
      <c r="G31" s="27"/>
      <c r="H31" s="27"/>
      <c r="I31" s="27"/>
      <c r="J31" s="27"/>
    </row>
    <row r="32" spans="1:17" x14ac:dyDescent="0.3">
      <c r="B32" s="37"/>
      <c r="C32" s="37"/>
    </row>
    <row r="45" spans="2:3" x14ac:dyDescent="0.3">
      <c r="B45" s="38"/>
      <c r="C45" s="38"/>
    </row>
  </sheetData>
  <mergeCells count="20">
    <mergeCell ref="C2:I2"/>
    <mergeCell ref="A6:A8"/>
    <mergeCell ref="B6:B8"/>
    <mergeCell ref="D7:D8"/>
    <mergeCell ref="A4:I4"/>
    <mergeCell ref="A30:J30"/>
    <mergeCell ref="C6:C8"/>
    <mergeCell ref="A21:A23"/>
    <mergeCell ref="B21:B23"/>
    <mergeCell ref="C21:C23"/>
    <mergeCell ref="D22:D23"/>
    <mergeCell ref="E22:F22"/>
    <mergeCell ref="G22:H22"/>
    <mergeCell ref="I22:I23"/>
    <mergeCell ref="D6:I6"/>
    <mergeCell ref="E7:F7"/>
    <mergeCell ref="G7:H7"/>
    <mergeCell ref="I7:I8"/>
    <mergeCell ref="A19:I19"/>
    <mergeCell ref="D21:I21"/>
  </mergeCells>
  <phoneticPr fontId="2" type="noConversion"/>
  <printOptions horizontalCentered="1"/>
  <pageMargins left="0.43307086614173229" right="0.39370078740157483" top="0.61" bottom="0.55118110236220474" header="0.51181102362204722" footer="0.51181102362204722"/>
  <pageSetup paperSize="9" scale="81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opLeftCell="A16" zoomScaleNormal="100" workbookViewId="0">
      <selection activeCell="I20" sqref="I20"/>
    </sheetView>
  </sheetViews>
  <sheetFormatPr defaultColWidth="9.109375" defaultRowHeight="13.8" x14ac:dyDescent="0.3"/>
  <cols>
    <col min="1" max="1" width="6.109375" style="1" customWidth="1"/>
    <col min="2" max="4" width="13.6640625" style="1" customWidth="1"/>
    <col min="5" max="5" width="21.44140625" style="1" customWidth="1"/>
    <col min="6" max="6" width="48.88671875" style="1" customWidth="1"/>
    <col min="7" max="7" width="16.109375" style="1" customWidth="1"/>
    <col min="8" max="8" width="15.88671875" style="1" customWidth="1"/>
    <col min="9" max="9" width="17.44140625" style="22" customWidth="1"/>
    <col min="10" max="14" width="13.88671875" style="22" customWidth="1"/>
    <col min="15" max="16384" width="9.109375" style="1"/>
  </cols>
  <sheetData>
    <row r="1" spans="1:15" s="5" customFormat="1" ht="21.75" customHeight="1" x14ac:dyDescent="0.3">
      <c r="A1" s="1" t="s">
        <v>160</v>
      </c>
      <c r="I1" s="22"/>
      <c r="J1" s="22"/>
      <c r="K1" s="22"/>
      <c r="L1" s="22"/>
      <c r="M1" s="22"/>
      <c r="N1" s="22"/>
    </row>
    <row r="2" spans="1:15" ht="78.75" customHeight="1" x14ac:dyDescent="0.3">
      <c r="C2" s="116" t="s">
        <v>90</v>
      </c>
      <c r="D2" s="116"/>
      <c r="E2" s="116"/>
      <c r="F2" s="116"/>
      <c r="G2" s="116"/>
      <c r="H2" s="116"/>
      <c r="I2" s="116"/>
    </row>
    <row r="3" spans="1:15" x14ac:dyDescent="0.3">
      <c r="A3" s="2" t="s">
        <v>78</v>
      </c>
    </row>
    <row r="4" spans="1:15" x14ac:dyDescent="0.3">
      <c r="A4" s="2" t="s">
        <v>101</v>
      </c>
    </row>
    <row r="5" spans="1:15" x14ac:dyDescent="0.3">
      <c r="A5" s="22"/>
    </row>
    <row r="6" spans="1:15" s="24" customFormat="1" ht="57.75" customHeight="1" x14ac:dyDescent="0.3">
      <c r="A6" s="135" t="s">
        <v>27</v>
      </c>
      <c r="B6" s="135" t="s">
        <v>45</v>
      </c>
      <c r="C6" s="135" t="s">
        <v>97</v>
      </c>
      <c r="D6" s="135" t="s">
        <v>46</v>
      </c>
      <c r="E6" s="135" t="s">
        <v>47</v>
      </c>
      <c r="F6" s="132" t="s">
        <v>57</v>
      </c>
      <c r="G6" s="134"/>
      <c r="H6" s="23"/>
    </row>
    <row r="7" spans="1:15" s="24" customFormat="1" ht="27.6" x14ac:dyDescent="0.3">
      <c r="A7" s="136"/>
      <c r="B7" s="136"/>
      <c r="C7" s="136"/>
      <c r="D7" s="136"/>
      <c r="E7" s="136"/>
      <c r="F7" s="9" t="s">
        <v>58</v>
      </c>
      <c r="G7" s="9" t="s">
        <v>59</v>
      </c>
      <c r="H7" s="23"/>
      <c r="I7" s="68" t="s">
        <v>102</v>
      </c>
      <c r="J7" s="68" t="s">
        <v>103</v>
      </c>
      <c r="K7" s="68" t="s">
        <v>104</v>
      </c>
      <c r="L7" s="68" t="s">
        <v>105</v>
      </c>
      <c r="M7" s="68" t="s">
        <v>106</v>
      </c>
      <c r="N7" s="69" t="s">
        <v>107</v>
      </c>
      <c r="O7" s="2" t="s">
        <v>108</v>
      </c>
    </row>
    <row r="8" spans="1:15" s="24" customFormat="1" x14ac:dyDescent="0.3">
      <c r="A8" s="13"/>
      <c r="B8" s="13" t="s">
        <v>8</v>
      </c>
      <c r="C8" s="13" t="s">
        <v>9</v>
      </c>
      <c r="D8" s="13" t="s">
        <v>10</v>
      </c>
      <c r="E8" s="13" t="s">
        <v>18</v>
      </c>
      <c r="F8" s="13" t="s">
        <v>11</v>
      </c>
      <c r="G8" s="13" t="s">
        <v>12</v>
      </c>
      <c r="I8" s="69"/>
      <c r="J8" s="69"/>
      <c r="K8" s="69"/>
      <c r="L8" s="69"/>
      <c r="M8" s="69"/>
      <c r="N8" s="69"/>
      <c r="O8" s="75"/>
    </row>
    <row r="9" spans="1:15" x14ac:dyDescent="0.3">
      <c r="A9" s="14" t="s">
        <v>5</v>
      </c>
      <c r="B9" s="25" t="s">
        <v>147</v>
      </c>
      <c r="C9" s="25" t="s">
        <v>148</v>
      </c>
      <c r="D9" s="25" t="s">
        <v>138</v>
      </c>
      <c r="E9" s="26">
        <v>1020000000</v>
      </c>
      <c r="F9" s="25" t="s">
        <v>149</v>
      </c>
      <c r="G9" s="25">
        <v>11913274</v>
      </c>
      <c r="I9" s="72" t="str">
        <f>ELOLAP!$G$7</f>
        <v>R13</v>
      </c>
      <c r="J9" s="72" t="str">
        <f>ELOLAP!$H$7</f>
        <v>2019N1</v>
      </c>
      <c r="K9" s="72" t="str">
        <f>ELOLAP!$I$7</f>
        <v>00000000</v>
      </c>
      <c r="L9" s="72" t="str">
        <f>ELOLAP!$J$7</f>
        <v>20190412</v>
      </c>
      <c r="M9" s="22" t="s">
        <v>109</v>
      </c>
      <c r="N9" s="22" t="s">
        <v>134</v>
      </c>
      <c r="O9" s="1" t="str">
        <f>I9&amp;","&amp;J9&amp;","&amp;K9&amp;","&amp;L9&amp;","&amp;M9&amp;","&amp;N9&amp;","&amp;"@"&amp;N9&amp;"00"&amp;A9&amp;","&amp;B9&amp;","&amp;C9&amp;","&amp;D9&amp;","&amp;E9&amp;","&amp;F9&amp;","&amp;G9</f>
        <v>R13,2019N1,00000000,20190412,E,TB09,@TB090001,SZ,US,HUF,1020000000,PUMA Kft.,11913274</v>
      </c>
    </row>
    <row r="10" spans="1:15" x14ac:dyDescent="0.3">
      <c r="A10" s="14" t="s">
        <v>6</v>
      </c>
      <c r="B10" s="25"/>
      <c r="C10" s="25"/>
      <c r="D10" s="25"/>
      <c r="E10" s="26"/>
      <c r="F10" s="25"/>
      <c r="G10" s="25"/>
      <c r="I10" s="72"/>
      <c r="J10" s="72"/>
      <c r="K10" s="72"/>
      <c r="L10" s="72"/>
    </row>
    <row r="11" spans="1:15" x14ac:dyDescent="0.3">
      <c r="A11" s="14" t="s">
        <v>7</v>
      </c>
      <c r="B11" s="25"/>
      <c r="C11" s="25"/>
      <c r="D11" s="25"/>
      <c r="E11" s="26"/>
      <c r="F11" s="25"/>
      <c r="G11" s="25"/>
      <c r="I11" s="72"/>
      <c r="J11" s="72"/>
      <c r="K11" s="72"/>
      <c r="L11" s="72"/>
    </row>
    <row r="12" spans="1:15" x14ac:dyDescent="0.3">
      <c r="A12" s="14" t="s">
        <v>4</v>
      </c>
      <c r="B12" s="25"/>
      <c r="C12" s="25"/>
      <c r="D12" s="25"/>
      <c r="E12" s="26"/>
      <c r="F12" s="25"/>
      <c r="G12" s="25"/>
    </row>
    <row r="13" spans="1:15" x14ac:dyDescent="0.3">
      <c r="A13" s="14" t="s">
        <v>19</v>
      </c>
      <c r="B13" s="25"/>
      <c r="C13" s="25"/>
      <c r="D13" s="25"/>
      <c r="E13" s="26"/>
      <c r="F13" s="25"/>
      <c r="G13" s="25"/>
    </row>
    <row r="14" spans="1:15" x14ac:dyDescent="0.3">
      <c r="C14" s="27"/>
      <c r="D14" s="27"/>
      <c r="E14" s="27"/>
      <c r="F14" s="27"/>
    </row>
    <row r="15" spans="1:15" x14ac:dyDescent="0.3">
      <c r="A15" s="22"/>
      <c r="I15" s="73"/>
    </row>
    <row r="16" spans="1:15" x14ac:dyDescent="0.3">
      <c r="A16" s="2" t="s">
        <v>77</v>
      </c>
    </row>
    <row r="17" spans="1:17" x14ac:dyDescent="0.3">
      <c r="A17" s="28" t="s">
        <v>87</v>
      </c>
      <c r="B17" s="29"/>
    </row>
    <row r="18" spans="1:17" ht="14.4" thickBot="1" x14ac:dyDescent="0.35">
      <c r="A18" s="3"/>
      <c r="B18" s="30"/>
      <c r="C18" s="30"/>
      <c r="D18" s="30"/>
      <c r="E18" s="30"/>
      <c r="F18" s="30"/>
      <c r="G18" s="30"/>
      <c r="H18" s="30"/>
    </row>
    <row r="19" spans="1:17" ht="12.75" customHeight="1" x14ac:dyDescent="0.3">
      <c r="A19" s="120" t="s">
        <v>27</v>
      </c>
      <c r="B19" s="120" t="s">
        <v>28</v>
      </c>
      <c r="C19" s="120" t="s">
        <v>49</v>
      </c>
      <c r="D19" s="145" t="s">
        <v>50</v>
      </c>
      <c r="E19" s="145"/>
      <c r="F19" s="120" t="s">
        <v>31</v>
      </c>
      <c r="G19" s="127" t="s">
        <v>180</v>
      </c>
      <c r="H19" s="145" t="s">
        <v>0</v>
      </c>
      <c r="I19" s="145"/>
    </row>
    <row r="20" spans="1:17" ht="84" x14ac:dyDescent="0.3">
      <c r="A20" s="120"/>
      <c r="B20" s="120"/>
      <c r="C20" s="120"/>
      <c r="D20" s="9" t="s">
        <v>29</v>
      </c>
      <c r="E20" s="9" t="s">
        <v>30</v>
      </c>
      <c r="F20" s="120"/>
      <c r="G20" s="128"/>
      <c r="H20" s="87" t="s">
        <v>181</v>
      </c>
      <c r="I20" s="88" t="s">
        <v>182</v>
      </c>
      <c r="K20" s="68" t="s">
        <v>102</v>
      </c>
      <c r="L20" s="68" t="s">
        <v>103</v>
      </c>
      <c r="M20" s="68" t="s">
        <v>104</v>
      </c>
      <c r="N20" s="68" t="s">
        <v>105</v>
      </c>
      <c r="O20" s="76" t="s">
        <v>106</v>
      </c>
      <c r="P20" s="2" t="s">
        <v>107</v>
      </c>
      <c r="Q20" s="2" t="s">
        <v>108</v>
      </c>
    </row>
    <row r="21" spans="1:17" x14ac:dyDescent="0.3">
      <c r="A21" s="31"/>
      <c r="B21" s="31" t="s">
        <v>8</v>
      </c>
      <c r="C21" s="31" t="s">
        <v>9</v>
      </c>
      <c r="D21" s="31" t="s">
        <v>10</v>
      </c>
      <c r="E21" s="31" t="s">
        <v>18</v>
      </c>
      <c r="F21" s="31" t="s">
        <v>11</v>
      </c>
      <c r="G21" s="31" t="s">
        <v>12</v>
      </c>
      <c r="H21" s="31" t="s">
        <v>13</v>
      </c>
      <c r="I21" s="31" t="s">
        <v>14</v>
      </c>
      <c r="O21" s="5"/>
      <c r="P21" s="5"/>
      <c r="Q21" s="5"/>
    </row>
    <row r="22" spans="1:17" x14ac:dyDescent="0.3">
      <c r="A22" s="14" t="s">
        <v>5</v>
      </c>
      <c r="B22" s="25" t="s">
        <v>150</v>
      </c>
      <c r="C22" s="25" t="s">
        <v>151</v>
      </c>
      <c r="D22" s="25"/>
      <c r="E22" s="32"/>
      <c r="F22" s="32" t="s">
        <v>143</v>
      </c>
      <c r="G22" s="25" t="s">
        <v>138</v>
      </c>
      <c r="H22" s="26">
        <v>12500000</v>
      </c>
      <c r="I22" s="74"/>
      <c r="K22" s="72" t="str">
        <f>ELOLAP!$G$7</f>
        <v>R13</v>
      </c>
      <c r="L22" s="72" t="str">
        <f>ELOLAP!$H$7</f>
        <v>2019N1</v>
      </c>
      <c r="M22" s="72" t="str">
        <f>ELOLAP!$I$7</f>
        <v>00000000</v>
      </c>
      <c r="N22" s="72" t="str">
        <f>ELOLAP!$J$7</f>
        <v>20190412</v>
      </c>
      <c r="O22" s="1" t="s">
        <v>109</v>
      </c>
      <c r="P22" s="1" t="s">
        <v>135</v>
      </c>
      <c r="Q22" s="1" t="str">
        <f>K22&amp;","&amp;L22&amp;","&amp;M22&amp;","&amp;N22&amp;","&amp;O22&amp;","&amp;P22&amp;","&amp;"@"&amp;P22&amp;"00"&amp;A22&amp;","&amp;B22&amp;","&amp;C22&amp;","&amp;D22&amp;","&amp;E22&amp;","&amp;F22&amp;","&amp;G22&amp;","&amp;H22&amp;","&amp;I22</f>
        <v>R13,2019N1,00000000,20190412,E,TB10,@TB100001,DE,NR,,,AV,HUF,12500000,</v>
      </c>
    </row>
    <row r="23" spans="1:17" x14ac:dyDescent="0.3">
      <c r="A23" s="14" t="s">
        <v>6</v>
      </c>
      <c r="B23" s="25"/>
      <c r="C23" s="25"/>
      <c r="D23" s="25"/>
      <c r="E23" s="32"/>
      <c r="F23" s="32"/>
      <c r="G23" s="25"/>
      <c r="H23" s="26"/>
      <c r="I23" s="74"/>
      <c r="K23" s="72"/>
      <c r="L23" s="72"/>
      <c r="M23" s="72"/>
      <c r="N23" s="72"/>
    </row>
    <row r="24" spans="1:17" x14ac:dyDescent="0.3">
      <c r="A24" s="14" t="s">
        <v>7</v>
      </c>
      <c r="B24" s="25"/>
      <c r="C24" s="25"/>
      <c r="D24" s="25"/>
      <c r="E24" s="32"/>
      <c r="F24" s="32"/>
      <c r="G24" s="25"/>
      <c r="H24" s="26"/>
      <c r="I24" s="74"/>
      <c r="K24" s="72"/>
      <c r="L24" s="72"/>
      <c r="M24" s="72"/>
      <c r="N24" s="72"/>
    </row>
    <row r="25" spans="1:17" x14ac:dyDescent="0.3">
      <c r="A25" s="14" t="s">
        <v>4</v>
      </c>
      <c r="B25" s="25"/>
      <c r="C25" s="25"/>
      <c r="D25" s="25"/>
      <c r="E25" s="32"/>
      <c r="F25" s="32"/>
      <c r="G25" s="25"/>
      <c r="H25" s="26"/>
      <c r="I25" s="74"/>
    </row>
    <row r="26" spans="1:17" x14ac:dyDescent="0.3">
      <c r="A26" s="14" t="s">
        <v>19</v>
      </c>
      <c r="B26" s="25"/>
      <c r="C26" s="25"/>
      <c r="D26" s="25"/>
      <c r="E26" s="32"/>
      <c r="F26" s="32"/>
      <c r="G26" s="25"/>
      <c r="H26" s="26"/>
      <c r="I26" s="74"/>
    </row>
  </sheetData>
  <mergeCells count="14">
    <mergeCell ref="C2:I2"/>
    <mergeCell ref="F6:G6"/>
    <mergeCell ref="A6:A7"/>
    <mergeCell ref="B6:B7"/>
    <mergeCell ref="C6:C7"/>
    <mergeCell ref="D6:D7"/>
    <mergeCell ref="E6:E7"/>
    <mergeCell ref="F19:F20"/>
    <mergeCell ref="G19:G20"/>
    <mergeCell ref="H19:I19"/>
    <mergeCell ref="A19:A20"/>
    <mergeCell ref="B19:B20"/>
    <mergeCell ref="C19:C20"/>
    <mergeCell ref="D19:E19"/>
  </mergeCells>
  <phoneticPr fontId="2" type="noConversion"/>
  <printOptions horizontalCentered="1"/>
  <pageMargins left="0.19685039370078741" right="0.27559055118110237" top="0.9055118110236221" bottom="0.98425196850393704" header="0.51181102362204722" footer="0.51181102362204722"/>
  <pageSetup paperSize="9" scale="86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I24" sqref="I24:O24"/>
    </sheetView>
  </sheetViews>
  <sheetFormatPr defaultColWidth="9.109375" defaultRowHeight="13.8" x14ac:dyDescent="0.3"/>
  <cols>
    <col min="1" max="1" width="5.6640625" style="1" customWidth="1"/>
    <col min="2" max="2" width="17.33203125" style="1" customWidth="1"/>
    <col min="3" max="3" width="13.6640625" style="1" customWidth="1"/>
    <col min="4" max="4" width="13.5546875" style="1" customWidth="1"/>
    <col min="5" max="5" width="12.6640625" style="1" customWidth="1"/>
    <col min="6" max="7" width="14.6640625" style="1" customWidth="1"/>
    <col min="8" max="8" width="14.5546875" style="1" customWidth="1"/>
    <col min="9" max="14" width="11" style="22" customWidth="1"/>
    <col min="15" max="15" width="10.5546875" style="1" customWidth="1"/>
    <col min="16" max="16384" width="9.109375" style="1"/>
  </cols>
  <sheetData>
    <row r="1" spans="1:15" s="5" customFormat="1" ht="21.75" customHeight="1" x14ac:dyDescent="0.3">
      <c r="A1" s="1" t="s">
        <v>160</v>
      </c>
      <c r="I1" s="22"/>
      <c r="J1" s="22"/>
      <c r="K1" s="22"/>
      <c r="L1" s="22"/>
      <c r="M1" s="22"/>
      <c r="N1" s="22"/>
    </row>
    <row r="2" spans="1:15" ht="78.75" customHeight="1" x14ac:dyDescent="0.3">
      <c r="B2" s="116" t="s">
        <v>90</v>
      </c>
      <c r="C2" s="116"/>
      <c r="D2" s="116"/>
      <c r="E2" s="116"/>
      <c r="F2" s="116"/>
      <c r="G2" s="116"/>
      <c r="H2" s="6"/>
      <c r="I2" s="64"/>
    </row>
    <row r="3" spans="1:15" x14ac:dyDescent="0.3">
      <c r="A3" s="2" t="s">
        <v>76</v>
      </c>
      <c r="B3" s="7"/>
      <c r="C3" s="7"/>
      <c r="D3" s="7"/>
      <c r="E3" s="7"/>
      <c r="F3" s="7"/>
      <c r="G3" s="7"/>
    </row>
    <row r="4" spans="1:15" s="29" customFormat="1" ht="50.25" customHeight="1" x14ac:dyDescent="0.3">
      <c r="A4" s="146" t="s">
        <v>176</v>
      </c>
      <c r="B4" s="146"/>
      <c r="C4" s="146"/>
      <c r="D4" s="146"/>
      <c r="E4" s="146"/>
      <c r="F4" s="146"/>
      <c r="G4" s="146"/>
      <c r="I4" s="60"/>
      <c r="J4" s="60"/>
      <c r="K4" s="60"/>
      <c r="L4" s="60"/>
      <c r="M4" s="60"/>
      <c r="N4" s="60"/>
    </row>
    <row r="5" spans="1:15" x14ac:dyDescent="0.3">
      <c r="A5" s="2"/>
      <c r="F5" s="8"/>
      <c r="G5" s="8"/>
    </row>
    <row r="6" spans="1:15" ht="12.75" customHeight="1" x14ac:dyDescent="0.3">
      <c r="A6" s="131" t="s">
        <v>27</v>
      </c>
      <c r="B6" s="120" t="s">
        <v>96</v>
      </c>
      <c r="C6" s="131" t="s">
        <v>26</v>
      </c>
      <c r="D6" s="120" t="s">
        <v>17</v>
      </c>
      <c r="E6" s="147" t="s">
        <v>62</v>
      </c>
      <c r="F6" s="147"/>
      <c r="G6" s="147"/>
    </row>
    <row r="7" spans="1:15" ht="12.75" customHeight="1" x14ac:dyDescent="0.3">
      <c r="A7" s="131"/>
      <c r="B7" s="120"/>
      <c r="C7" s="131"/>
      <c r="D7" s="120"/>
      <c r="E7" s="120" t="s">
        <v>1</v>
      </c>
      <c r="F7" s="122" t="s">
        <v>0</v>
      </c>
      <c r="G7" s="120" t="s">
        <v>2</v>
      </c>
    </row>
    <row r="8" spans="1:15" ht="12.75" customHeight="1" x14ac:dyDescent="0.3">
      <c r="A8" s="131"/>
      <c r="B8" s="120"/>
      <c r="C8" s="131"/>
      <c r="D8" s="120"/>
      <c r="E8" s="120"/>
      <c r="F8" s="123"/>
      <c r="G8" s="120"/>
    </row>
    <row r="9" spans="1:15" ht="63.75" customHeight="1" x14ac:dyDescent="0.3">
      <c r="A9" s="131"/>
      <c r="B9" s="120"/>
      <c r="C9" s="131"/>
      <c r="D9" s="120"/>
      <c r="E9" s="120"/>
      <c r="F9" s="124"/>
      <c r="G9" s="120"/>
      <c r="I9" s="68" t="s">
        <v>102</v>
      </c>
      <c r="J9" s="68" t="s">
        <v>103</v>
      </c>
      <c r="K9" s="68" t="s">
        <v>104</v>
      </c>
      <c r="L9" s="68" t="s">
        <v>105</v>
      </c>
      <c r="M9" s="68" t="s">
        <v>106</v>
      </c>
      <c r="N9" s="69" t="s">
        <v>107</v>
      </c>
      <c r="O9" s="2" t="s">
        <v>108</v>
      </c>
    </row>
    <row r="10" spans="1:15" s="5" customFormat="1" x14ac:dyDescent="0.3">
      <c r="A10" s="11"/>
      <c r="B10" s="12" t="s">
        <v>8</v>
      </c>
      <c r="C10" s="12" t="s">
        <v>9</v>
      </c>
      <c r="D10" s="12" t="s">
        <v>10</v>
      </c>
      <c r="E10" s="13" t="s">
        <v>18</v>
      </c>
      <c r="F10" s="13" t="s">
        <v>11</v>
      </c>
      <c r="G10" s="13" t="s">
        <v>12</v>
      </c>
      <c r="I10" s="22"/>
      <c r="J10" s="22"/>
      <c r="K10" s="22"/>
      <c r="L10" s="22"/>
      <c r="M10" s="22"/>
      <c r="N10" s="22"/>
    </row>
    <row r="11" spans="1:15" x14ac:dyDescent="0.3">
      <c r="A11" s="14" t="s">
        <v>5</v>
      </c>
      <c r="B11" s="12"/>
      <c r="C11" s="12"/>
      <c r="D11" s="12"/>
      <c r="E11" s="15"/>
      <c r="F11" s="15"/>
      <c r="G11" s="15"/>
      <c r="H11" s="16">
        <f>+E11+F11-G11</f>
        <v>0</v>
      </c>
      <c r="I11" s="72" t="str">
        <f>ELOLAP!$G$7</f>
        <v>R13</v>
      </c>
      <c r="J11" s="72" t="str">
        <f>ELOLAP!$H$7</f>
        <v>2019N1</v>
      </c>
      <c r="K11" s="72" t="str">
        <f>ELOLAP!$I$7</f>
        <v>00000000</v>
      </c>
      <c r="L11" s="72" t="str">
        <f>ELOLAP!$J$7</f>
        <v>20190412</v>
      </c>
      <c r="M11" s="22" t="s">
        <v>130</v>
      </c>
      <c r="N11" s="22" t="s">
        <v>136</v>
      </c>
      <c r="O11" s="1" t="str">
        <f>I11&amp;","&amp;J11&amp;","&amp;K11&amp;","&amp;L11&amp;","&amp;M11&amp;","&amp;N11</f>
        <v>R13,2019N1,00000000,20190412,N,TB11</v>
      </c>
    </row>
    <row r="12" spans="1:15" x14ac:dyDescent="0.3">
      <c r="A12" s="14" t="s">
        <v>6</v>
      </c>
      <c r="B12" s="12"/>
      <c r="C12" s="12"/>
      <c r="D12" s="12"/>
      <c r="E12" s="15"/>
      <c r="F12" s="15"/>
      <c r="G12" s="15"/>
      <c r="H12" s="16"/>
      <c r="I12" s="72"/>
      <c r="J12" s="72"/>
      <c r="K12" s="72"/>
      <c r="L12" s="72"/>
    </row>
    <row r="13" spans="1:15" x14ac:dyDescent="0.3">
      <c r="A13" s="14" t="s">
        <v>7</v>
      </c>
      <c r="B13" s="12"/>
      <c r="C13" s="12"/>
      <c r="D13" s="12"/>
      <c r="E13" s="18"/>
      <c r="F13" s="18"/>
      <c r="G13" s="18"/>
      <c r="H13" s="16"/>
      <c r="I13" s="72"/>
      <c r="J13" s="72"/>
      <c r="K13" s="72"/>
      <c r="L13" s="72"/>
    </row>
    <row r="14" spans="1:15" x14ac:dyDescent="0.3">
      <c r="A14" s="14" t="s">
        <v>4</v>
      </c>
      <c r="B14" s="12"/>
      <c r="C14" s="12"/>
      <c r="D14" s="12"/>
      <c r="E14" s="18"/>
      <c r="F14" s="18"/>
      <c r="G14" s="18"/>
      <c r="H14" s="19"/>
    </row>
    <row r="15" spans="1:15" x14ac:dyDescent="0.3">
      <c r="A15" s="14" t="s">
        <v>19</v>
      </c>
      <c r="B15" s="20"/>
      <c r="C15" s="20"/>
      <c r="D15" s="20"/>
      <c r="E15" s="18"/>
      <c r="F15" s="18"/>
      <c r="G15" s="18"/>
      <c r="H15" s="19"/>
    </row>
    <row r="16" spans="1:15" x14ac:dyDescent="0.3">
      <c r="A16" s="21"/>
      <c r="H16" s="19"/>
    </row>
    <row r="17" spans="1:15" x14ac:dyDescent="0.3">
      <c r="H17" s="19"/>
    </row>
    <row r="18" spans="1:15" x14ac:dyDescent="0.3">
      <c r="A18" s="2" t="s">
        <v>75</v>
      </c>
      <c r="B18" s="7"/>
      <c r="C18" s="7"/>
      <c r="D18" s="7"/>
      <c r="E18" s="7"/>
      <c r="F18" s="7"/>
      <c r="G18" s="7"/>
      <c r="H18" s="19"/>
    </row>
    <row r="19" spans="1:15" s="29" customFormat="1" ht="29.25" customHeight="1" x14ac:dyDescent="0.3">
      <c r="A19" s="146" t="s">
        <v>177</v>
      </c>
      <c r="B19" s="146"/>
      <c r="C19" s="146"/>
      <c r="D19" s="146"/>
      <c r="E19" s="146"/>
      <c r="F19" s="146"/>
      <c r="G19" s="146"/>
      <c r="H19" s="63"/>
      <c r="I19" s="60"/>
      <c r="J19" s="60"/>
      <c r="K19" s="60"/>
      <c r="L19" s="60"/>
      <c r="M19" s="60"/>
      <c r="N19" s="60"/>
    </row>
    <row r="20" spans="1:15" x14ac:dyDescent="0.3">
      <c r="A20" s="2"/>
      <c r="F20" s="8"/>
      <c r="G20" s="8"/>
      <c r="H20" s="19"/>
    </row>
    <row r="21" spans="1:15" ht="12.75" customHeight="1" x14ac:dyDescent="0.3">
      <c r="A21" s="131" t="s">
        <v>27</v>
      </c>
      <c r="B21" s="120" t="s">
        <v>96</v>
      </c>
      <c r="C21" s="131" t="s">
        <v>26</v>
      </c>
      <c r="D21" s="120" t="s">
        <v>17</v>
      </c>
      <c r="E21" s="147" t="s">
        <v>3</v>
      </c>
      <c r="F21" s="147"/>
      <c r="G21" s="147"/>
      <c r="H21" s="19"/>
    </row>
    <row r="22" spans="1:15" ht="12.75" customHeight="1" x14ac:dyDescent="0.3">
      <c r="A22" s="131"/>
      <c r="B22" s="120"/>
      <c r="C22" s="131"/>
      <c r="D22" s="120"/>
      <c r="E22" s="120" t="s">
        <v>1</v>
      </c>
      <c r="F22" s="122" t="s">
        <v>0</v>
      </c>
      <c r="G22" s="120" t="s">
        <v>2</v>
      </c>
      <c r="H22" s="19"/>
    </row>
    <row r="23" spans="1:15" ht="12.75" customHeight="1" x14ac:dyDescent="0.3">
      <c r="A23" s="131"/>
      <c r="B23" s="120"/>
      <c r="C23" s="131"/>
      <c r="D23" s="120"/>
      <c r="E23" s="120"/>
      <c r="F23" s="123"/>
      <c r="G23" s="120"/>
      <c r="H23" s="19"/>
    </row>
    <row r="24" spans="1:15" ht="63.75" customHeight="1" x14ac:dyDescent="0.3">
      <c r="A24" s="131"/>
      <c r="B24" s="120"/>
      <c r="C24" s="131"/>
      <c r="D24" s="120"/>
      <c r="E24" s="120"/>
      <c r="F24" s="124"/>
      <c r="G24" s="120"/>
      <c r="H24" s="19"/>
      <c r="I24" s="68" t="s">
        <v>102</v>
      </c>
      <c r="J24" s="68" t="s">
        <v>103</v>
      </c>
      <c r="K24" s="68" t="s">
        <v>104</v>
      </c>
      <c r="L24" s="68" t="s">
        <v>105</v>
      </c>
      <c r="M24" s="68" t="s">
        <v>106</v>
      </c>
      <c r="N24" s="69" t="s">
        <v>107</v>
      </c>
      <c r="O24" s="2" t="s">
        <v>108</v>
      </c>
    </row>
    <row r="25" spans="1:15" s="5" customFormat="1" x14ac:dyDescent="0.3">
      <c r="A25" s="11"/>
      <c r="B25" s="12" t="s">
        <v>8</v>
      </c>
      <c r="C25" s="12" t="s">
        <v>9</v>
      </c>
      <c r="D25" s="12" t="s">
        <v>10</v>
      </c>
      <c r="E25" s="13" t="s">
        <v>18</v>
      </c>
      <c r="F25" s="13" t="s">
        <v>11</v>
      </c>
      <c r="G25" s="13" t="s">
        <v>12</v>
      </c>
      <c r="H25" s="19"/>
      <c r="I25" s="22"/>
      <c r="J25" s="22"/>
      <c r="K25" s="22"/>
      <c r="L25" s="22"/>
      <c r="M25" s="22"/>
      <c r="N25" s="22"/>
    </row>
    <row r="26" spans="1:15" x14ac:dyDescent="0.3">
      <c r="A26" s="14" t="s">
        <v>5</v>
      </c>
      <c r="B26" s="12"/>
      <c r="C26" s="12"/>
      <c r="D26" s="12"/>
      <c r="E26" s="15"/>
      <c r="F26" s="15"/>
      <c r="G26" s="15"/>
      <c r="H26" s="16">
        <f>+E26+F26-G26</f>
        <v>0</v>
      </c>
      <c r="I26" s="72" t="str">
        <f>ELOLAP!$G$7</f>
        <v>R13</v>
      </c>
      <c r="J26" s="72" t="str">
        <f>ELOLAP!$H$7</f>
        <v>2019N1</v>
      </c>
      <c r="K26" s="72" t="str">
        <f>ELOLAP!$I$7</f>
        <v>00000000</v>
      </c>
      <c r="L26" s="72" t="str">
        <f>ELOLAP!$J$7</f>
        <v>20190412</v>
      </c>
      <c r="M26" s="22" t="s">
        <v>130</v>
      </c>
      <c r="N26" s="22" t="s">
        <v>137</v>
      </c>
      <c r="O26" s="1" t="str">
        <f>I26&amp;","&amp;J26&amp;","&amp;K26&amp;","&amp;L26&amp;","&amp;M26&amp;","&amp;N26</f>
        <v>R13,2019N1,00000000,20190412,N,TB12</v>
      </c>
    </row>
    <row r="27" spans="1:15" x14ac:dyDescent="0.3">
      <c r="A27" s="14" t="s">
        <v>6</v>
      </c>
      <c r="B27" s="12"/>
      <c r="C27" s="12"/>
      <c r="D27" s="12"/>
      <c r="E27" s="15"/>
      <c r="F27" s="15"/>
      <c r="G27" s="15"/>
      <c r="H27" s="16"/>
      <c r="I27" s="72"/>
      <c r="J27" s="72"/>
      <c r="K27" s="72"/>
      <c r="L27" s="72"/>
    </row>
    <row r="28" spans="1:15" x14ac:dyDescent="0.3">
      <c r="A28" s="14" t="s">
        <v>7</v>
      </c>
      <c r="B28" s="12"/>
      <c r="C28" s="12"/>
      <c r="D28" s="12"/>
      <c r="E28" s="18"/>
      <c r="F28" s="18"/>
      <c r="G28" s="18"/>
      <c r="H28" s="16"/>
      <c r="I28" s="72"/>
      <c r="J28" s="72"/>
      <c r="K28" s="72"/>
      <c r="L28" s="72"/>
    </row>
    <row r="29" spans="1:15" x14ac:dyDescent="0.3">
      <c r="A29" s="14" t="s">
        <v>4</v>
      </c>
      <c r="B29" s="12"/>
      <c r="C29" s="12"/>
      <c r="D29" s="12"/>
      <c r="E29" s="18"/>
      <c r="F29" s="18"/>
      <c r="G29" s="18"/>
    </row>
    <row r="30" spans="1:15" x14ac:dyDescent="0.3">
      <c r="A30" s="14" t="s">
        <v>19</v>
      </c>
      <c r="B30" s="20"/>
      <c r="C30" s="20"/>
      <c r="D30" s="20"/>
      <c r="E30" s="18"/>
      <c r="F30" s="18"/>
      <c r="G30" s="18"/>
    </row>
    <row r="31" spans="1:15" x14ac:dyDescent="0.3">
      <c r="A31" s="21"/>
    </row>
  </sheetData>
  <mergeCells count="19">
    <mergeCell ref="A4:G4"/>
    <mergeCell ref="A6:A9"/>
    <mergeCell ref="B6:B9"/>
    <mergeCell ref="C6:C9"/>
    <mergeCell ref="D6:D9"/>
    <mergeCell ref="E6:G6"/>
    <mergeCell ref="E7:E9"/>
    <mergeCell ref="F7:F9"/>
    <mergeCell ref="G7:G9"/>
    <mergeCell ref="B2:G2"/>
    <mergeCell ref="A19:G19"/>
    <mergeCell ref="A21:A24"/>
    <mergeCell ref="B21:B24"/>
    <mergeCell ref="C21:C24"/>
    <mergeCell ref="D21:D24"/>
    <mergeCell ref="E21:G21"/>
    <mergeCell ref="E22:E24"/>
    <mergeCell ref="F22:F24"/>
    <mergeCell ref="G22:G2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TXT</vt:lpstr>
      <vt:lpstr>ELOLAP</vt:lpstr>
      <vt:lpstr>TRN</vt:lpstr>
      <vt:lpstr>TB01_TB02</vt:lpstr>
      <vt:lpstr>TB03_TB04</vt:lpstr>
      <vt:lpstr>TB05_TB06</vt:lpstr>
      <vt:lpstr>TB07_TB08</vt:lpstr>
      <vt:lpstr>TB09_TB10</vt:lpstr>
      <vt:lpstr>TB11_TB12</vt:lpstr>
      <vt:lpstr>TB01_TB02!Print_Area</vt:lpstr>
      <vt:lpstr>TB03_TB04!Print_Area</vt:lpstr>
      <vt:lpstr>TB05_TB06!Print_Area</vt:lpstr>
      <vt:lpstr>TB07_TB08!Print_Area</vt:lpstr>
      <vt:lpstr>TB09_TB10!Print_Area</vt:lpstr>
      <vt:lpstr>TB11_TB12!Print_Area</vt:lpstr>
      <vt:lpstr>TRN!Print_Area</vt:lpstr>
      <vt:lpstr>TB01_TB02!Print_Titles</vt:lpstr>
      <vt:lpstr>TB03_TB04!Print_Titles</vt:lpstr>
      <vt:lpstr>TB05_TB06!Print_Titles</vt:lpstr>
      <vt:lpstr>TB07_TB08!Print_Titles</vt:lpstr>
      <vt:lpstr>TB09_TB10!Print_Titles</vt:lpstr>
      <vt:lpstr>TB11_TB12!Print_Titles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mullerv</dc:creator>
  <cp:lastModifiedBy>Czinege-Gyalog Éva</cp:lastModifiedBy>
  <cp:lastPrinted>2010-11-02T10:57:58Z</cp:lastPrinted>
  <dcterms:created xsi:type="dcterms:W3CDTF">2005-09-22T11:20:24Z</dcterms:created>
  <dcterms:modified xsi:type="dcterms:W3CDTF">2022-03-31T08:11:07Z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gyaloge@mnb.hu</vt:lpwstr>
  </property>
  <property fmtid="{D5CDD505-2E9C-101B-9397-08002B2CF9AE}" pid="6" name="MSIP_Label_b0d11092-50c9-4e74-84b5-b1af078dc3d0_SetDate">
    <vt:lpwstr>2018-12-04T09:19:26.5867191+01:00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2027-03-31T08:10:37Z</vt:filetime>
  </property>
  <property fmtid="{D5CDD505-2E9C-101B-9397-08002B2CF9AE}" pid="12" name="Érvényességet beállító">
    <vt:lpwstr>gyaloge</vt:lpwstr>
  </property>
  <property fmtid="{D5CDD505-2E9C-101B-9397-08002B2CF9AE}" pid="13" name="Érvényességi idő első beállítása">
    <vt:filetime>2022-03-31T08:10:37Z</vt:filetime>
  </property>
</Properties>
</file>